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C:\Users\julio ruiz\Downloads\PRIMER CICLO 2022\INGENIERIA ECONOMICA\COSAS PARA FINAL\"/>
    </mc:Choice>
  </mc:AlternateContent>
  <xr:revisionPtr revIDLastSave="0" documentId="13_ncr:1_{25E58A94-7564-467A-ACE0-828249023A62}" xr6:coauthVersionLast="47" xr6:coauthVersionMax="47" xr10:uidLastSave="{00000000-0000-0000-0000-000000000000}"/>
  <bookViews>
    <workbookView xWindow="-110" yWindow="490" windowWidth="19420" windowHeight="10420" firstSheet="1" activeTab="4" xr2:uid="{FB81ECA9-5E7A-49FD-ABDC-31945909B4E4}"/>
  </bookViews>
  <sheets>
    <sheet name="PRESENTACION" sheetId="7" r:id="rId1"/>
    <sheet name="PROBLEMA 1" sheetId="1" r:id="rId2"/>
    <sheet name="PROBLEMA 2" sheetId="2" r:id="rId3"/>
    <sheet name="PROBLEMA 3" sheetId="3" r:id="rId4"/>
    <sheet name="PROBLEMA 4" sheetId="4" r:id="rId5"/>
    <sheet name="PROBLEMA 5" sheetId="5" r:id="rId6"/>
    <sheet name="PROBLEMA 6" sheetId="6" r:id="rId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E18" i="4" l="1"/>
  <c r="G7" i="3"/>
  <c r="G6" i="3"/>
  <c r="C23" i="2"/>
  <c r="D17" i="2"/>
  <c r="F42" i="6" l="1"/>
  <c r="F41" i="6"/>
  <c r="F32" i="6"/>
  <c r="F33" i="6"/>
  <c r="F34" i="6"/>
  <c r="F35" i="6"/>
  <c r="F36" i="6"/>
  <c r="F37" i="6"/>
  <c r="F38" i="6"/>
  <c r="F39" i="6"/>
  <c r="F40" i="6"/>
  <c r="F31" i="6"/>
  <c r="F21" i="6"/>
  <c r="G21" i="6"/>
  <c r="E21" i="6"/>
  <c r="B26" i="4"/>
  <c r="D15" i="5"/>
  <c r="D8" i="3"/>
  <c r="B18" i="3"/>
  <c r="D19" i="2"/>
  <c r="D18" i="2"/>
  <c r="F37" i="1"/>
  <c r="F35" i="1"/>
  <c r="E31" i="1"/>
  <c r="E20" i="1"/>
</calcChain>
</file>

<file path=xl/sharedStrings.xml><?xml version="1.0" encoding="utf-8"?>
<sst xmlns="http://schemas.openxmlformats.org/spreadsheetml/2006/main" count="102" uniqueCount="80">
  <si>
    <t>Origen</t>
  </si>
  <si>
    <t>Monto</t>
  </si>
  <si>
    <t>Préstamo a plazos</t>
  </si>
  <si>
    <t>12% anual</t>
  </si>
  <si>
    <t>Bonos</t>
  </si>
  <si>
    <t>10.74% anual</t>
  </si>
  <si>
    <t>Atributo</t>
  </si>
  <si>
    <t>Puntuación de</t>
  </si>
  <si>
    <t>Alternativa</t>
  </si>
  <si>
    <t>i</t>
  </si>
  <si>
    <t>Importancia</t>
  </si>
  <si>
    <t>Flexibilidad</t>
  </si>
  <si>
    <t>Seguridad</t>
  </si>
  <si>
    <t>Tiempo de Operación</t>
  </si>
  <si>
    <t>Velocidad</t>
  </si>
  <si>
    <t>Ubicación</t>
  </si>
  <si>
    <t>Productividad</t>
  </si>
  <si>
    <t>inversion inciial requerida</t>
  </si>
  <si>
    <t>TMAR HISTORICA</t>
  </si>
  <si>
    <t>opcion 1</t>
  </si>
  <si>
    <t>FUENTES DE FINANCIAMIENTO</t>
  </si>
  <si>
    <t>FONDOS PROPIOS</t>
  </si>
  <si>
    <t>proporcion</t>
  </si>
  <si>
    <t>W</t>
  </si>
  <si>
    <t>k</t>
  </si>
  <si>
    <t>costo</t>
  </si>
  <si>
    <t>monto</t>
  </si>
  <si>
    <t>FONDOS AJENOS(PRESTAMO)</t>
  </si>
  <si>
    <t>W A C C = 0.6*12%+0.4*9%</t>
  </si>
  <si>
    <t>opcion 2</t>
  </si>
  <si>
    <t>FONDOS AJENOS(PRESTAMO INTERNACIONAL)</t>
  </si>
  <si>
    <t>W A C C = 0.2*12%+0.8*12.5%</t>
  </si>
  <si>
    <t>B) VALOR MAXIMO PARA EL COSTO DE LOS FONDOS AJENOS</t>
  </si>
  <si>
    <t>10% = 0.2 * 12% + 0.4 * k</t>
  </si>
  <si>
    <t>10% = 0.6 * 12% + 0.4 * k</t>
  </si>
  <si>
    <t xml:space="preserve">K = </t>
  </si>
  <si>
    <t>PRESTAMO COMERCIAL</t>
  </si>
  <si>
    <t>UTILIDADES RETENIDAS</t>
  </si>
  <si>
    <t>VENTA DE ACCIONES</t>
  </si>
  <si>
    <t>MONTO(MILLONES)</t>
  </si>
  <si>
    <t xml:space="preserve">W A C C antes de impuestos = </t>
  </si>
  <si>
    <t>capital ajeno</t>
  </si>
  <si>
    <t>capital propio</t>
  </si>
  <si>
    <t>costo(despues de impuestos)</t>
  </si>
  <si>
    <t>FUENTES DE FINANCIAMEINTO</t>
  </si>
  <si>
    <t>???</t>
  </si>
  <si>
    <t xml:space="preserve">k deuda antes de impuestos = </t>
  </si>
  <si>
    <t>w</t>
  </si>
  <si>
    <t>Tasa de Interés  k</t>
  </si>
  <si>
    <t xml:space="preserve">Dividendos pagado(D1) </t>
  </si>
  <si>
    <t>Precio de la accion comun (P0)</t>
  </si>
  <si>
    <t>Tasa de crecimiento constante (g)</t>
  </si>
  <si>
    <t>a) metodo de dividendos de crecimiento constante</t>
  </si>
  <si>
    <t>b) Metodo del CAPM</t>
  </si>
  <si>
    <t xml:space="preserve">ks = 0.93 / 18.80 +0.015 = </t>
  </si>
  <si>
    <t>coeficiente beta = (b)</t>
  </si>
  <si>
    <t>Rendimiento del mercado (km)</t>
  </si>
  <si>
    <t>Tasa libre de riesgo</t>
  </si>
  <si>
    <t>ks = 4.95 + [1.19*(4.95%-4.5%]</t>
  </si>
  <si>
    <t>Dividendo preferente por accion</t>
  </si>
  <si>
    <t>Dp</t>
  </si>
  <si>
    <t>Beneficio Neto</t>
  </si>
  <si>
    <t>Np</t>
  </si>
  <si>
    <t>(Precio de venta de la accion - cualquier gasto necesario para lograr la venta)</t>
  </si>
  <si>
    <t xml:space="preserve">Kp = 2/25 = </t>
  </si>
  <si>
    <t>a) calificacion promedio para cada alternativa</t>
  </si>
  <si>
    <t>alternativa 1</t>
  </si>
  <si>
    <t>alternativa 2</t>
  </si>
  <si>
    <t>alternativa 3</t>
  </si>
  <si>
    <t>Mejor</t>
  </si>
  <si>
    <t>b) Evaluar viabilidad economica de la alternativa ganadora</t>
  </si>
  <si>
    <t>año</t>
  </si>
  <si>
    <t>FNE</t>
  </si>
  <si>
    <t>VPN</t>
  </si>
  <si>
    <t>TIR</t>
  </si>
  <si>
    <t>K</t>
  </si>
  <si>
    <t>CAPITAL AJENO</t>
  </si>
  <si>
    <t>CAPITAL PROPIO</t>
  </si>
  <si>
    <t xml:space="preserve"> TMAR = WACC =</t>
  </si>
  <si>
    <t>ks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</si>
</sst>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8" formatCode="&quot;Q&quot;#,##0.00;[Red]\-&quot;Q&quot;#,##0.00"/>
    <numFmt numFmtId="164" formatCode="_-[$Q-100A]* #,##0.00_-;\-[$Q-100A]* #,##0.00_-;_-[$Q-100A]* &quot;-&quot;??_-;_-@_-"/>
    <numFmt numFmtId="165" formatCode="&quot;Q&quot;#,##0.00"/>
    <numFmt numFmtId="166" formatCode="0.0%"/>
    <numFmt numFmtId="167" formatCode="0.0"/>
    <numFmt numFmtId="169" formatCode="0.000%"/>
    <numFmt numFmtId="171" formatCode="0.0000"/>
  </numFmts>
  <fonts count="23" x14ac:knownFonts="1">
    <font>
      <sz val="11"/>
      <color theme="1"/>
      <name val="Calibri"/>
      <family val="2"/>
      <scheme val="minor"/>
    </font>
    <font>
      <b/>
      <sz val="10"/>
      <color rgb="FFFF0000"/>
      <name val="Century Gothic"/>
      <family val="2"/>
    </font>
    <font>
      <sz val="10"/>
      <color theme="1"/>
      <name val="Calibri"/>
      <family val="2"/>
      <scheme val="minor"/>
    </font>
    <font>
      <sz val="10"/>
      <color theme="1"/>
      <name val="Century Gothic"/>
      <family val="2"/>
    </font>
    <font>
      <b/>
      <sz val="10"/>
      <color theme="1"/>
      <name val="Century Gothic"/>
      <family val="2"/>
    </font>
    <font>
      <b/>
      <sz val="10"/>
      <color rgb="FF000000"/>
      <name val="Century Gothic"/>
      <family val="2"/>
    </font>
    <font>
      <u/>
      <sz val="10"/>
      <color theme="1"/>
      <name val="Century Gothic"/>
      <family val="2"/>
    </font>
    <font>
      <sz val="11"/>
      <color theme="1"/>
      <name val="Calibri"/>
      <family val="2"/>
      <scheme val="minor"/>
    </font>
    <font>
      <sz val="11"/>
      <color theme="1"/>
      <name val="Century Gothic"/>
      <family val="2"/>
    </font>
    <font>
      <b/>
      <sz val="11"/>
      <color rgb="FFFF0000"/>
      <name val="Century Gothic"/>
      <family val="2"/>
    </font>
    <font>
      <b/>
      <sz val="18"/>
      <color rgb="FFFF0000"/>
      <name val="Century Gothic"/>
      <family val="2"/>
    </font>
    <font>
      <sz val="14"/>
      <color theme="1"/>
      <name val="Century Gothic"/>
      <family val="2"/>
    </font>
    <font>
      <sz val="16"/>
      <color theme="1"/>
      <name val="Calibri"/>
      <family val="2"/>
      <scheme val="minor"/>
    </font>
    <font>
      <sz val="20"/>
      <color theme="1"/>
      <name val="Calibri"/>
      <family val="2"/>
      <scheme val="minor"/>
    </font>
    <font>
      <b/>
      <sz val="11"/>
      <color rgb="FFFF0000"/>
      <name val="Calibri"/>
      <family val="2"/>
      <scheme val="minor"/>
    </font>
    <font>
      <b/>
      <sz val="10"/>
      <name val="Century Gothic"/>
      <family val="2"/>
    </font>
    <font>
      <sz val="11"/>
      <color rgb="FFC00000"/>
      <name val="Calibri"/>
      <family val="2"/>
      <scheme val="minor"/>
    </font>
    <font>
      <sz val="11"/>
      <color rgb="FFFF0000"/>
      <name val="Calibri"/>
      <family val="2"/>
      <scheme val="minor"/>
    </font>
    <font>
      <sz val="14"/>
      <color theme="1"/>
      <name val="Calibri"/>
      <family val="2"/>
      <scheme val="minor"/>
    </font>
    <font>
      <b/>
      <sz val="14"/>
      <color rgb="FFFF0000"/>
      <name val="Century Gothic"/>
      <family val="2"/>
    </font>
    <font>
      <b/>
      <sz val="12"/>
      <color theme="1"/>
      <name val="Calibri"/>
      <family val="2"/>
      <scheme val="minor"/>
    </font>
    <font>
      <b/>
      <sz val="14"/>
      <color theme="1"/>
      <name val="Calibri"/>
      <family val="2"/>
      <scheme val="minor"/>
    </font>
    <font>
      <b/>
      <i/>
      <sz val="11"/>
      <color theme="1"/>
      <name val="Calibri"/>
      <family val="2"/>
      <scheme val="minor"/>
    </font>
  </fonts>
  <fills count="5">
    <fill>
      <patternFill patternType="none"/>
    </fill>
    <fill>
      <patternFill patternType="gray125"/>
    </fill>
    <fill>
      <patternFill patternType="solid">
        <fgColor rgb="FFFFFFFF"/>
        <bgColor indexed="64"/>
      </patternFill>
    </fill>
    <fill>
      <patternFill patternType="solid">
        <fgColor rgb="FFFFFF00"/>
        <bgColor indexed="64"/>
      </patternFill>
    </fill>
    <fill>
      <patternFill patternType="solid">
        <fgColor theme="5" tint="0.59999389629810485"/>
        <bgColor indexed="64"/>
      </patternFill>
    </fill>
  </fills>
  <borders count="13">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right style="medium">
        <color rgb="FF000000"/>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rgb="FF000000"/>
      </right>
      <top/>
      <bottom style="medium">
        <color indexed="64"/>
      </bottom>
      <diagonal/>
    </border>
    <border>
      <left/>
      <right style="medium">
        <color indexed="64"/>
      </right>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s>
  <cellStyleXfs count="2">
    <xf numFmtId="0" fontId="0" fillId="0" borderId="0"/>
    <xf numFmtId="9" fontId="7" fillId="0" borderId="0" applyFont="0" applyFill="0" applyBorder="0" applyAlignment="0" applyProtection="0"/>
  </cellStyleXfs>
  <cellXfs count="83">
    <xf numFmtId="0" fontId="0" fillId="0" borderId="0" xfId="0"/>
    <xf numFmtId="0" fontId="1" fillId="0" borderId="0" xfId="0" applyFont="1" applyAlignment="1">
      <alignment vertical="center"/>
    </xf>
    <xf numFmtId="0" fontId="1" fillId="0" borderId="0" xfId="0" applyFont="1" applyAlignment="1">
      <alignment horizontal="left" vertical="center" indent="15"/>
    </xf>
    <xf numFmtId="0" fontId="5" fillId="2" borderId="7" xfId="0" applyFont="1" applyFill="1" applyBorder="1" applyAlignment="1">
      <alignment horizontal="center" vertical="center"/>
    </xf>
    <xf numFmtId="0" fontId="5" fillId="2" borderId="10" xfId="0" applyFont="1" applyFill="1" applyBorder="1" applyAlignment="1">
      <alignment horizontal="center" vertical="center"/>
    </xf>
    <xf numFmtId="0" fontId="3" fillId="0" borderId="3" xfId="0" applyFont="1" applyBorder="1" applyAlignment="1">
      <alignment horizontal="center" vertical="center"/>
    </xf>
    <xf numFmtId="0" fontId="3" fillId="0" borderId="4" xfId="0" applyFont="1" applyBorder="1" applyAlignment="1">
      <alignment vertical="center"/>
    </xf>
    <xf numFmtId="0" fontId="3" fillId="0" borderId="2" xfId="0" applyFont="1" applyBorder="1" applyAlignment="1">
      <alignment horizontal="center" vertical="center"/>
    </xf>
    <xf numFmtId="0" fontId="3" fillId="0" borderId="4" xfId="0" applyFont="1" applyBorder="1" applyAlignment="1">
      <alignment horizontal="center" vertical="center"/>
    </xf>
    <xf numFmtId="0" fontId="6" fillId="0" borderId="4" xfId="0" applyFont="1" applyBorder="1" applyAlignment="1">
      <alignment horizontal="center" vertical="center"/>
    </xf>
    <xf numFmtId="0" fontId="3" fillId="0" borderId="3" xfId="0" applyFont="1" applyBorder="1" applyAlignment="1">
      <alignment vertical="center"/>
    </xf>
    <xf numFmtId="0" fontId="2" fillId="0" borderId="0" xfId="0" applyFont="1"/>
    <xf numFmtId="0" fontId="8" fillId="0" borderId="0" xfId="0" applyFont="1"/>
    <xf numFmtId="164" fontId="9" fillId="0" borderId="0" xfId="0" applyNumberFormat="1" applyFont="1"/>
    <xf numFmtId="0" fontId="8" fillId="0" borderId="1" xfId="0" applyFont="1" applyBorder="1" applyAlignment="1">
      <alignment horizontal="justify" vertical="center" wrapText="1"/>
    </xf>
    <xf numFmtId="0" fontId="8" fillId="0" borderId="2" xfId="0" applyFont="1" applyBorder="1" applyAlignment="1">
      <alignment horizontal="justify" vertical="center" wrapText="1"/>
    </xf>
    <xf numFmtId="0" fontId="8" fillId="0" borderId="3" xfId="0" applyFont="1" applyBorder="1" applyAlignment="1">
      <alignment horizontal="justify" vertical="center" wrapText="1"/>
    </xf>
    <xf numFmtId="164" fontId="8" fillId="0" borderId="4" xfId="1" applyNumberFormat="1" applyFont="1" applyBorder="1" applyAlignment="1">
      <alignment horizontal="justify" vertical="center" wrapText="1"/>
    </xf>
    <xf numFmtId="0" fontId="8" fillId="0" borderId="4" xfId="0" applyFont="1" applyBorder="1" applyAlignment="1">
      <alignment horizontal="justify" vertical="center" wrapText="1"/>
    </xf>
    <xf numFmtId="165" fontId="8" fillId="0" borderId="0" xfId="0" applyNumberFormat="1" applyFont="1"/>
    <xf numFmtId="9" fontId="8" fillId="0" borderId="0" xfId="0" applyNumberFormat="1" applyFont="1"/>
    <xf numFmtId="0" fontId="1" fillId="0" borderId="0" xfId="0" applyFont="1" applyAlignment="1">
      <alignment horizontal="left" vertical="top"/>
    </xf>
    <xf numFmtId="0" fontId="8" fillId="0" borderId="0" xfId="0" applyFont="1" applyAlignment="1">
      <alignment horizontal="center"/>
    </xf>
    <xf numFmtId="9" fontId="8" fillId="0" borderId="0" xfId="0" applyNumberFormat="1" applyFont="1" applyAlignment="1">
      <alignment horizontal="center"/>
    </xf>
    <xf numFmtId="0" fontId="0" fillId="0" borderId="0" xfId="0" applyAlignment="1">
      <alignment horizontal="center"/>
    </xf>
    <xf numFmtId="165" fontId="0" fillId="0" borderId="0" xfId="0" applyNumberFormat="1" applyAlignment="1">
      <alignment horizontal="center"/>
    </xf>
    <xf numFmtId="2" fontId="1" fillId="0" borderId="0" xfId="0" applyNumberFormat="1" applyFont="1" applyAlignment="1">
      <alignment horizontal="center" vertical="center"/>
    </xf>
    <xf numFmtId="165" fontId="8" fillId="0" borderId="0" xfId="0" applyNumberFormat="1" applyFont="1" applyAlignment="1">
      <alignment horizontal="center"/>
    </xf>
    <xf numFmtId="165" fontId="8" fillId="0" borderId="11" xfId="0" applyNumberFormat="1" applyFont="1" applyBorder="1" applyAlignment="1">
      <alignment horizontal="center"/>
    </xf>
    <xf numFmtId="0" fontId="1" fillId="0" borderId="11" xfId="0" applyFont="1" applyBorder="1" applyAlignment="1">
      <alignment horizontal="center" vertical="center"/>
    </xf>
    <xf numFmtId="0" fontId="9" fillId="0" borderId="0" xfId="0" applyFont="1" applyAlignment="1">
      <alignment vertical="center"/>
    </xf>
    <xf numFmtId="0" fontId="10" fillId="0" borderId="0" xfId="0" applyFont="1" applyAlignment="1">
      <alignment vertical="center"/>
    </xf>
    <xf numFmtId="166" fontId="11" fillId="3" borderId="0" xfId="0" applyNumberFormat="1" applyFont="1" applyFill="1" applyAlignment="1">
      <alignment horizontal="center"/>
    </xf>
    <xf numFmtId="166" fontId="8" fillId="0" borderId="0" xfId="0" applyNumberFormat="1" applyFont="1" applyAlignment="1">
      <alignment horizontal="center"/>
    </xf>
    <xf numFmtId="0" fontId="13" fillId="0" borderId="0" xfId="0" applyFont="1"/>
    <xf numFmtId="166" fontId="12" fillId="3" borderId="0" xfId="0" applyNumberFormat="1" applyFont="1" applyFill="1" applyAlignment="1">
      <alignment horizontal="center"/>
    </xf>
    <xf numFmtId="10" fontId="0" fillId="0" borderId="0" xfId="0" applyNumberFormat="1" applyAlignment="1">
      <alignment horizontal="center"/>
    </xf>
    <xf numFmtId="165" fontId="0" fillId="0" borderId="11" xfId="0" applyNumberFormat="1" applyBorder="1" applyAlignment="1">
      <alignment horizontal="center"/>
    </xf>
    <xf numFmtId="2" fontId="0" fillId="0" borderId="0" xfId="0" applyNumberFormat="1" applyAlignment="1">
      <alignment horizontal="center"/>
    </xf>
    <xf numFmtId="166" fontId="13" fillId="3" borderId="0" xfId="0" applyNumberFormat="1" applyFont="1" applyFill="1" applyAlignment="1">
      <alignment horizontal="left"/>
    </xf>
    <xf numFmtId="0" fontId="13" fillId="3" borderId="0" xfId="0" applyFont="1" applyFill="1" applyAlignment="1">
      <alignment horizontal="right" wrapText="1"/>
    </xf>
    <xf numFmtId="0" fontId="14" fillId="0" borderId="0" xfId="0" applyFont="1"/>
    <xf numFmtId="0" fontId="9" fillId="0" borderId="0" xfId="0" applyFont="1" applyAlignment="1">
      <alignment horizontal="center"/>
    </xf>
    <xf numFmtId="0" fontId="14" fillId="0" borderId="0" xfId="0" applyFont="1" applyAlignment="1">
      <alignment horizontal="center"/>
    </xf>
    <xf numFmtId="165" fontId="15" fillId="0" borderId="0" xfId="0" applyNumberFormat="1" applyFont="1" applyAlignment="1">
      <alignment horizontal="center" vertical="center"/>
    </xf>
    <xf numFmtId="0" fontId="16" fillId="0" borderId="0" xfId="0" applyFont="1"/>
    <xf numFmtId="0" fontId="0" fillId="3" borderId="0" xfId="0" applyFill="1"/>
    <xf numFmtId="0" fontId="0" fillId="0" borderId="12" xfId="0" applyBorder="1"/>
    <xf numFmtId="0" fontId="0" fillId="4" borderId="12" xfId="0" applyFill="1" applyBorder="1"/>
    <xf numFmtId="165" fontId="0" fillId="0" borderId="12" xfId="0" applyNumberFormat="1" applyBorder="1"/>
    <xf numFmtId="165" fontId="0" fillId="0" borderId="0" xfId="0" applyNumberFormat="1"/>
    <xf numFmtId="0" fontId="8" fillId="0" borderId="0" xfId="0" applyFont="1" applyFill="1" applyBorder="1" applyAlignment="1">
      <alignment horizontal="center" vertical="center" wrapText="1"/>
    </xf>
    <xf numFmtId="164" fontId="0" fillId="0" borderId="0" xfId="0" applyNumberFormat="1"/>
    <xf numFmtId="10" fontId="1" fillId="0" borderId="0" xfId="0" applyNumberFormat="1" applyFont="1" applyAlignment="1">
      <alignment vertical="center"/>
    </xf>
    <xf numFmtId="0" fontId="18" fillId="0" borderId="0" xfId="0" applyFont="1"/>
    <xf numFmtId="0" fontId="20" fillId="0" borderId="0" xfId="0" applyFont="1"/>
    <xf numFmtId="0" fontId="21" fillId="0" borderId="0" xfId="0" applyFont="1"/>
    <xf numFmtId="0" fontId="19" fillId="0" borderId="0" xfId="0" applyFont="1" applyAlignment="1">
      <alignment horizontal="center" vertical="center"/>
    </xf>
    <xf numFmtId="10" fontId="19" fillId="0" borderId="0" xfId="0" applyNumberFormat="1" applyFont="1" applyAlignment="1">
      <alignment horizontal="center" vertical="center"/>
    </xf>
    <xf numFmtId="0" fontId="18" fillId="0" borderId="0" xfId="0" applyFont="1" applyAlignment="1">
      <alignment horizontal="center"/>
    </xf>
    <xf numFmtId="10" fontId="18" fillId="0" borderId="0" xfId="0" applyNumberFormat="1" applyFont="1" applyAlignment="1">
      <alignment horizontal="center"/>
    </xf>
    <xf numFmtId="166" fontId="0" fillId="0" borderId="0" xfId="0" applyNumberFormat="1"/>
    <xf numFmtId="9" fontId="0" fillId="0" borderId="0" xfId="0" applyNumberFormat="1"/>
    <xf numFmtId="9" fontId="0" fillId="4" borderId="0" xfId="0" applyNumberFormat="1" applyFill="1"/>
    <xf numFmtId="0" fontId="22" fillId="0" borderId="0" xfId="0" applyFont="1"/>
    <xf numFmtId="167" fontId="0" fillId="0" borderId="0" xfId="0" applyNumberFormat="1" applyAlignment="1">
      <alignment horizontal="center"/>
    </xf>
    <xf numFmtId="167" fontId="0" fillId="4" borderId="0" xfId="0" applyNumberFormat="1" applyFill="1" applyAlignment="1">
      <alignment horizontal="center"/>
    </xf>
    <xf numFmtId="0" fontId="18" fillId="0" borderId="12" xfId="0" applyFont="1" applyBorder="1" applyAlignment="1">
      <alignment horizontal="center"/>
    </xf>
    <xf numFmtId="0" fontId="12" fillId="0" borderId="0" xfId="0" applyFont="1"/>
    <xf numFmtId="0" fontId="0" fillId="4" borderId="0" xfId="0" applyFill="1" applyAlignment="1">
      <alignment horizontal="right"/>
    </xf>
    <xf numFmtId="166" fontId="0" fillId="0" borderId="0" xfId="0" applyNumberFormat="1" applyAlignment="1">
      <alignment horizontal="left"/>
    </xf>
    <xf numFmtId="0" fontId="17" fillId="0" borderId="0" xfId="0" applyFont="1" applyAlignment="1">
      <alignment horizontal="center" wrapText="1"/>
    </xf>
    <xf numFmtId="0" fontId="17" fillId="0" borderId="0" xfId="0" applyFont="1" applyAlignment="1">
      <alignment horizontal="center"/>
    </xf>
    <xf numFmtId="8" fontId="0" fillId="4" borderId="0" xfId="0" applyNumberFormat="1" applyFill="1"/>
    <xf numFmtId="166" fontId="0" fillId="4" borderId="0" xfId="0" applyNumberFormat="1" applyFill="1"/>
    <xf numFmtId="0" fontId="4" fillId="2" borderId="5" xfId="0" applyFont="1" applyFill="1" applyBorder="1" applyAlignment="1">
      <alignment horizontal="center" vertical="center"/>
    </xf>
    <xf numFmtId="0" fontId="4" fillId="2" borderId="6" xfId="0" applyFont="1" applyFill="1" applyBorder="1" applyAlignment="1">
      <alignment horizontal="center" vertical="center"/>
    </xf>
    <xf numFmtId="0" fontId="5" fillId="2" borderId="8" xfId="0" applyFont="1" applyFill="1" applyBorder="1" applyAlignment="1">
      <alignment horizontal="center" vertical="center"/>
    </xf>
    <xf numFmtId="0" fontId="5" fillId="2" borderId="9" xfId="0" applyFont="1" applyFill="1" applyBorder="1" applyAlignment="1">
      <alignment horizontal="center" vertical="center"/>
    </xf>
    <xf numFmtId="169" fontId="0" fillId="0" borderId="0" xfId="0" applyNumberFormat="1"/>
    <xf numFmtId="171" fontId="0" fillId="0" borderId="0" xfId="0" applyNumberFormat="1" applyAlignment="1">
      <alignment horizontal="center"/>
    </xf>
    <xf numFmtId="0" fontId="13" fillId="3" borderId="0" xfId="0" applyFont="1" applyFill="1"/>
    <xf numFmtId="166" fontId="13" fillId="3" borderId="0" xfId="0" applyNumberFormat="1" applyFont="1" applyFill="1"/>
  </cellXfs>
  <cellStyles count="2">
    <cellStyle name="Normal" xfId="0" builtinId="0"/>
    <cellStyle name="Porcentaje"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1.emf"/><Relationship Id="rId7" Type="http://schemas.openxmlformats.org/officeDocument/2006/relationships/image" Target="../media/image15.emf"/><Relationship Id="rId2" Type="http://schemas.openxmlformats.org/officeDocument/2006/relationships/image" Target="../media/image10.emf"/><Relationship Id="rId1" Type="http://schemas.openxmlformats.org/officeDocument/2006/relationships/image" Target="../media/image9.emf"/><Relationship Id="rId6" Type="http://schemas.openxmlformats.org/officeDocument/2006/relationships/image" Target="../media/image14.emf"/><Relationship Id="rId5" Type="http://schemas.openxmlformats.org/officeDocument/2006/relationships/image" Target="../media/image13.emf"/><Relationship Id="rId4" Type="http://schemas.openxmlformats.org/officeDocument/2006/relationships/image" Target="../media/image12.emf"/></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3" Type="http://schemas.openxmlformats.org/officeDocument/2006/relationships/image" Target="../media/image11.emf"/><Relationship Id="rId7" Type="http://schemas.openxmlformats.org/officeDocument/2006/relationships/image" Target="../media/image15.emf"/><Relationship Id="rId2" Type="http://schemas.openxmlformats.org/officeDocument/2006/relationships/image" Target="../media/image10.emf"/><Relationship Id="rId1" Type="http://schemas.openxmlformats.org/officeDocument/2006/relationships/image" Target="../media/image9.emf"/><Relationship Id="rId6" Type="http://schemas.openxmlformats.org/officeDocument/2006/relationships/image" Target="../media/image14.emf"/><Relationship Id="rId5" Type="http://schemas.openxmlformats.org/officeDocument/2006/relationships/image" Target="../media/image13.emf"/><Relationship Id="rId4" Type="http://schemas.openxmlformats.org/officeDocument/2006/relationships/image" Target="../media/image12.emf"/></Relationships>
</file>

<file path=xl/drawings/_rels/drawing4.xml.rels><?xml version="1.0" encoding="UTF-8" standalone="yes"?>
<Relationships xmlns="http://schemas.openxmlformats.org/package/2006/relationships"><Relationship Id="rId3" Type="http://schemas.openxmlformats.org/officeDocument/2006/relationships/image" Target="../media/image19.emf"/><Relationship Id="rId2" Type="http://schemas.openxmlformats.org/officeDocument/2006/relationships/image" Target="../media/image18.emf"/><Relationship Id="rId1" Type="http://schemas.openxmlformats.org/officeDocument/2006/relationships/image" Target="../media/image17.emf"/><Relationship Id="rId5" Type="http://schemas.openxmlformats.org/officeDocument/2006/relationships/image" Target="../media/image21.png"/><Relationship Id="rId4" Type="http://schemas.openxmlformats.org/officeDocument/2006/relationships/image" Target="../media/image20.png"/></Relationships>
</file>

<file path=xl/drawings/_rels/drawing5.xml.rels><?xml version="1.0" encoding="UTF-8" standalone="yes"?>
<Relationships xmlns="http://schemas.openxmlformats.org/package/2006/relationships"><Relationship Id="rId8" Type="http://schemas.openxmlformats.org/officeDocument/2006/relationships/image" Target="../media/image29.emf"/><Relationship Id="rId3" Type="http://schemas.openxmlformats.org/officeDocument/2006/relationships/image" Target="../media/image24.emf"/><Relationship Id="rId7" Type="http://schemas.openxmlformats.org/officeDocument/2006/relationships/image" Target="../media/image28.emf"/><Relationship Id="rId2" Type="http://schemas.openxmlformats.org/officeDocument/2006/relationships/image" Target="../media/image23.emf"/><Relationship Id="rId1" Type="http://schemas.openxmlformats.org/officeDocument/2006/relationships/image" Target="../media/image22.emf"/><Relationship Id="rId6" Type="http://schemas.openxmlformats.org/officeDocument/2006/relationships/image" Target="../media/image27.emf"/><Relationship Id="rId5" Type="http://schemas.openxmlformats.org/officeDocument/2006/relationships/image" Target="../media/image26.emf"/><Relationship Id="rId4" Type="http://schemas.openxmlformats.org/officeDocument/2006/relationships/image" Target="../media/image25.emf"/><Relationship Id="rId9" Type="http://schemas.openxmlformats.org/officeDocument/2006/relationships/image" Target="../media/image30.png"/></Relationships>
</file>

<file path=xl/drawings/_rels/drawing6.xml.rels><?xml version="1.0" encoding="UTF-8" standalone="yes"?>
<Relationships xmlns="http://schemas.openxmlformats.org/package/2006/relationships"><Relationship Id="rId1" Type="http://schemas.openxmlformats.org/officeDocument/2006/relationships/image" Target="../media/image31.emf"/></Relationships>
</file>

<file path=xl/drawings/_rels/drawing7.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30614</xdr:colOff>
      <xdr:row>14</xdr:row>
      <xdr:rowOff>54431</xdr:rowOff>
    </xdr:to>
    <xdr:pic>
      <xdr:nvPicPr>
        <xdr:cNvPr id="2" name="Imagen 1">
          <a:extLst>
            <a:ext uri="{FF2B5EF4-FFF2-40B4-BE49-F238E27FC236}">
              <a16:creationId xmlns:a16="http://schemas.microsoft.com/office/drawing/2014/main" id="{599361DA-6048-4D7F-9AF4-B02D5F13099C}"/>
            </a:ext>
          </a:extLst>
        </xdr:cNvPr>
        <xdr:cNvPicPr>
          <a:picLocks noChangeAspect="1"/>
        </xdr:cNvPicPr>
      </xdr:nvPicPr>
      <xdr:blipFill>
        <a:blip xmlns:r="http://schemas.openxmlformats.org/officeDocument/2006/relationships" r:embed="rId1"/>
        <a:stretch>
          <a:fillRect/>
        </a:stretch>
      </xdr:blipFill>
      <xdr:spPr>
        <a:xfrm>
          <a:off x="0" y="0"/>
          <a:ext cx="4793114" cy="2632531"/>
        </a:xfrm>
        <a:prstGeom prst="rect">
          <a:avLst/>
        </a:prstGeom>
      </xdr:spPr>
    </xdr:pic>
    <xdr:clientData/>
  </xdr:twoCellAnchor>
  <xdr:twoCellAnchor editAs="oneCell">
    <xdr:from>
      <xdr:col>6</xdr:col>
      <xdr:colOff>290778</xdr:colOff>
      <xdr:row>0</xdr:row>
      <xdr:rowOff>3280</xdr:rowOff>
    </xdr:from>
    <xdr:to>
      <xdr:col>12</xdr:col>
      <xdr:colOff>398628</xdr:colOff>
      <xdr:row>14</xdr:row>
      <xdr:rowOff>34065</xdr:rowOff>
    </xdr:to>
    <xdr:pic>
      <xdr:nvPicPr>
        <xdr:cNvPr id="3" name="Imagen 2">
          <a:extLst>
            <a:ext uri="{FF2B5EF4-FFF2-40B4-BE49-F238E27FC236}">
              <a16:creationId xmlns:a16="http://schemas.microsoft.com/office/drawing/2014/main" id="{DA487C09-A3A9-46B5-A111-628307DAA309}"/>
            </a:ext>
          </a:extLst>
        </xdr:cNvPr>
        <xdr:cNvPicPr>
          <a:picLocks noChangeAspect="1"/>
        </xdr:cNvPicPr>
      </xdr:nvPicPr>
      <xdr:blipFill>
        <a:blip xmlns:r="http://schemas.openxmlformats.org/officeDocument/2006/relationships" r:embed="rId2"/>
        <a:stretch>
          <a:fillRect/>
        </a:stretch>
      </xdr:blipFill>
      <xdr:spPr>
        <a:xfrm>
          <a:off x="5053278" y="3280"/>
          <a:ext cx="4867810" cy="2608885"/>
        </a:xfrm>
        <a:prstGeom prst="rect">
          <a:avLst/>
        </a:prstGeom>
      </xdr:spPr>
    </xdr:pic>
    <xdr:clientData/>
  </xdr:twoCellAnchor>
  <xdr:twoCellAnchor editAs="oneCell">
    <xdr:from>
      <xdr:col>0</xdr:col>
      <xdr:colOff>0</xdr:colOff>
      <xdr:row>14</xdr:row>
      <xdr:rowOff>158850</xdr:rowOff>
    </xdr:from>
    <xdr:to>
      <xdr:col>5</xdr:col>
      <xdr:colOff>782825</xdr:colOff>
      <xdr:row>28</xdr:row>
      <xdr:rowOff>119005</xdr:rowOff>
    </xdr:to>
    <xdr:pic>
      <xdr:nvPicPr>
        <xdr:cNvPr id="4" name="Imagen 3">
          <a:extLst>
            <a:ext uri="{FF2B5EF4-FFF2-40B4-BE49-F238E27FC236}">
              <a16:creationId xmlns:a16="http://schemas.microsoft.com/office/drawing/2014/main" id="{4F75FCAD-590A-4E50-A61A-D59B20C2E628}"/>
            </a:ext>
          </a:extLst>
        </xdr:cNvPr>
        <xdr:cNvPicPr>
          <a:picLocks noChangeAspect="1"/>
        </xdr:cNvPicPr>
      </xdr:nvPicPr>
      <xdr:blipFill>
        <a:blip xmlns:r="http://schemas.openxmlformats.org/officeDocument/2006/relationships" r:embed="rId3"/>
        <a:stretch>
          <a:fillRect/>
        </a:stretch>
      </xdr:blipFill>
      <xdr:spPr>
        <a:xfrm>
          <a:off x="0" y="2736950"/>
          <a:ext cx="4751575" cy="2539525"/>
        </a:xfrm>
        <a:prstGeom prst="rect">
          <a:avLst/>
        </a:prstGeom>
      </xdr:spPr>
    </xdr:pic>
    <xdr:clientData/>
  </xdr:twoCellAnchor>
  <xdr:twoCellAnchor editAs="oneCell">
    <xdr:from>
      <xdr:col>6</xdr:col>
      <xdr:colOff>302118</xdr:colOff>
      <xdr:row>14</xdr:row>
      <xdr:rowOff>6898</xdr:rowOff>
    </xdr:from>
    <xdr:to>
      <xdr:col>12</xdr:col>
      <xdr:colOff>246529</xdr:colOff>
      <xdr:row>28</xdr:row>
      <xdr:rowOff>149218</xdr:rowOff>
    </xdr:to>
    <xdr:pic>
      <xdr:nvPicPr>
        <xdr:cNvPr id="5" name="Imagen 4">
          <a:extLst>
            <a:ext uri="{FF2B5EF4-FFF2-40B4-BE49-F238E27FC236}">
              <a16:creationId xmlns:a16="http://schemas.microsoft.com/office/drawing/2014/main" id="{4EB877B1-2C9A-43D9-ABD7-99798645E8B0}"/>
            </a:ext>
          </a:extLst>
        </xdr:cNvPr>
        <xdr:cNvPicPr>
          <a:picLocks noChangeAspect="1"/>
        </xdr:cNvPicPr>
      </xdr:nvPicPr>
      <xdr:blipFill>
        <a:blip xmlns:r="http://schemas.openxmlformats.org/officeDocument/2006/relationships" r:embed="rId4"/>
        <a:stretch>
          <a:fillRect/>
        </a:stretch>
      </xdr:blipFill>
      <xdr:spPr>
        <a:xfrm>
          <a:off x="5064618" y="2584998"/>
          <a:ext cx="4706911" cy="2721690"/>
        </a:xfrm>
        <a:prstGeom prst="rect">
          <a:avLst/>
        </a:prstGeom>
      </xdr:spPr>
    </xdr:pic>
    <xdr:clientData/>
  </xdr:twoCellAnchor>
  <xdr:twoCellAnchor editAs="oneCell">
    <xdr:from>
      <xdr:col>0</xdr:col>
      <xdr:colOff>0</xdr:colOff>
      <xdr:row>29</xdr:row>
      <xdr:rowOff>11437</xdr:rowOff>
    </xdr:from>
    <xdr:to>
      <xdr:col>6</xdr:col>
      <xdr:colOff>304949</xdr:colOff>
      <xdr:row>43</xdr:row>
      <xdr:rowOff>254</xdr:rowOff>
    </xdr:to>
    <xdr:pic>
      <xdr:nvPicPr>
        <xdr:cNvPr id="6" name="Imagen 5">
          <a:extLst>
            <a:ext uri="{FF2B5EF4-FFF2-40B4-BE49-F238E27FC236}">
              <a16:creationId xmlns:a16="http://schemas.microsoft.com/office/drawing/2014/main" id="{B6225478-BDEA-4E91-BBDF-E6B8ECE949FD}"/>
            </a:ext>
          </a:extLst>
        </xdr:cNvPr>
        <xdr:cNvPicPr>
          <a:picLocks noChangeAspect="1"/>
        </xdr:cNvPicPr>
      </xdr:nvPicPr>
      <xdr:blipFill>
        <a:blip xmlns:r="http://schemas.openxmlformats.org/officeDocument/2006/relationships" r:embed="rId5"/>
        <a:stretch>
          <a:fillRect/>
        </a:stretch>
      </xdr:blipFill>
      <xdr:spPr>
        <a:xfrm>
          <a:off x="0" y="5351787"/>
          <a:ext cx="5067449" cy="2569457"/>
        </a:xfrm>
        <a:prstGeom prst="rect">
          <a:avLst/>
        </a:prstGeom>
      </xdr:spPr>
    </xdr:pic>
    <xdr:clientData/>
  </xdr:twoCellAnchor>
  <xdr:twoCellAnchor editAs="oneCell">
    <xdr:from>
      <xdr:col>6</xdr:col>
      <xdr:colOff>288986</xdr:colOff>
      <xdr:row>29</xdr:row>
      <xdr:rowOff>57250</xdr:rowOff>
    </xdr:from>
    <xdr:to>
      <xdr:col>12</xdr:col>
      <xdr:colOff>390309</xdr:colOff>
      <xdr:row>42</xdr:row>
      <xdr:rowOff>147494</xdr:rowOff>
    </xdr:to>
    <xdr:pic>
      <xdr:nvPicPr>
        <xdr:cNvPr id="7" name="Imagen 6">
          <a:extLst>
            <a:ext uri="{FF2B5EF4-FFF2-40B4-BE49-F238E27FC236}">
              <a16:creationId xmlns:a16="http://schemas.microsoft.com/office/drawing/2014/main" id="{80778F63-A8E4-4DF0-B27B-D6331E9949FE}"/>
            </a:ext>
          </a:extLst>
        </xdr:cNvPr>
        <xdr:cNvPicPr>
          <a:picLocks noChangeAspect="1"/>
        </xdr:cNvPicPr>
      </xdr:nvPicPr>
      <xdr:blipFill>
        <a:blip xmlns:r="http://schemas.openxmlformats.org/officeDocument/2006/relationships" r:embed="rId6"/>
        <a:stretch>
          <a:fillRect/>
        </a:stretch>
      </xdr:blipFill>
      <xdr:spPr>
        <a:xfrm>
          <a:off x="5051486" y="5397600"/>
          <a:ext cx="4861283" cy="2481654"/>
        </a:xfrm>
        <a:prstGeom prst="rect">
          <a:avLst/>
        </a:prstGeom>
      </xdr:spPr>
    </xdr:pic>
    <xdr:clientData/>
  </xdr:twoCellAnchor>
  <xdr:twoCellAnchor editAs="oneCell">
    <xdr:from>
      <xdr:col>0</xdr:col>
      <xdr:colOff>0</xdr:colOff>
      <xdr:row>43</xdr:row>
      <xdr:rowOff>41859</xdr:rowOff>
    </xdr:from>
    <xdr:to>
      <xdr:col>6</xdr:col>
      <xdr:colOff>481853</xdr:colOff>
      <xdr:row>58</xdr:row>
      <xdr:rowOff>118285</xdr:rowOff>
    </xdr:to>
    <xdr:pic>
      <xdr:nvPicPr>
        <xdr:cNvPr id="8" name="Imagen 7">
          <a:extLst>
            <a:ext uri="{FF2B5EF4-FFF2-40B4-BE49-F238E27FC236}">
              <a16:creationId xmlns:a16="http://schemas.microsoft.com/office/drawing/2014/main" id="{DE412867-5286-4308-AEF8-979FC33D9204}"/>
            </a:ext>
          </a:extLst>
        </xdr:cNvPr>
        <xdr:cNvPicPr>
          <a:picLocks noChangeAspect="1"/>
        </xdr:cNvPicPr>
      </xdr:nvPicPr>
      <xdr:blipFill>
        <a:blip xmlns:r="http://schemas.openxmlformats.org/officeDocument/2006/relationships" r:embed="rId7"/>
        <a:stretch>
          <a:fillRect/>
        </a:stretch>
      </xdr:blipFill>
      <xdr:spPr>
        <a:xfrm>
          <a:off x="0" y="7960309"/>
          <a:ext cx="5244353" cy="2838676"/>
        </a:xfrm>
        <a:prstGeom prst="rect">
          <a:avLst/>
        </a:prstGeom>
      </xdr:spPr>
    </xdr:pic>
    <xdr:clientData/>
  </xdr:twoCellAnchor>
  <xdr:twoCellAnchor editAs="oneCell">
    <xdr:from>
      <xdr:col>6</xdr:col>
      <xdr:colOff>479632</xdr:colOff>
      <xdr:row>43</xdr:row>
      <xdr:rowOff>6898</xdr:rowOff>
    </xdr:from>
    <xdr:to>
      <xdr:col>12</xdr:col>
      <xdr:colOff>277515</xdr:colOff>
      <xdr:row>58</xdr:row>
      <xdr:rowOff>135616</xdr:rowOff>
    </xdr:to>
    <xdr:pic>
      <xdr:nvPicPr>
        <xdr:cNvPr id="9" name="Imagen 8">
          <a:extLst>
            <a:ext uri="{FF2B5EF4-FFF2-40B4-BE49-F238E27FC236}">
              <a16:creationId xmlns:a16="http://schemas.microsoft.com/office/drawing/2014/main" id="{24F019CA-961B-4076-9BDA-9443B0C79952}"/>
            </a:ext>
          </a:extLst>
        </xdr:cNvPr>
        <xdr:cNvPicPr>
          <a:picLocks noChangeAspect="1"/>
        </xdr:cNvPicPr>
      </xdr:nvPicPr>
      <xdr:blipFill>
        <a:blip xmlns:r="http://schemas.openxmlformats.org/officeDocument/2006/relationships" r:embed="rId8"/>
        <a:stretch>
          <a:fillRect/>
        </a:stretch>
      </xdr:blipFill>
      <xdr:spPr>
        <a:xfrm>
          <a:off x="5242132" y="7925348"/>
          <a:ext cx="4557843" cy="289223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200023</xdr:colOff>
      <xdr:row>0</xdr:row>
      <xdr:rowOff>66676</xdr:rowOff>
    </xdr:from>
    <xdr:to>
      <xdr:col>13</xdr:col>
      <xdr:colOff>323850</xdr:colOff>
      <xdr:row>7</xdr:row>
      <xdr:rowOff>85726</xdr:rowOff>
    </xdr:to>
    <xdr:sp macro="" textlink="">
      <xdr:nvSpPr>
        <xdr:cNvPr id="2" name="CuadroTexto 1">
          <a:extLst>
            <a:ext uri="{FF2B5EF4-FFF2-40B4-BE49-F238E27FC236}">
              <a16:creationId xmlns:a16="http://schemas.microsoft.com/office/drawing/2014/main" id="{395FAB7F-A70C-4F92-98B5-A9083F92DD53}"/>
            </a:ext>
          </a:extLst>
        </xdr:cNvPr>
        <xdr:cNvSpPr txBox="1"/>
      </xdr:nvSpPr>
      <xdr:spPr>
        <a:xfrm>
          <a:off x="200023" y="66676"/>
          <a:ext cx="11430002" cy="13525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lvl="0"/>
          <a:r>
            <a:rPr lang="es-GT" sz="1100">
              <a:solidFill>
                <a:schemeClr val="dk1"/>
              </a:solidFill>
              <a:effectLst/>
              <a:latin typeface="Century Gothic" panose="020B0502020202020204" pitchFamily="34" charset="0"/>
              <a:ea typeface="+mn-ea"/>
              <a:cs typeface="+mn-cs"/>
            </a:rPr>
            <a:t>Para la construcción de una nueva planta se estima un costo inicial de Q200,000,000.  El consorcio de la compañía aún no ha decidido por completo su fuente de financiamiento.  El CCPP (WACC) para proyectos similares ha sido en promedio de 10% anual.  Se identificaron dos alternativas para financiarlo, la primera requiere una inversión de 60% de fondos propios al 12%, y un préstamo para el balance con una tasa de 9% anual.  La segunda alternativa necesita sólo 20% de fondos propios y obtener el balance por medio de un préstamo internacional que conllevaría un costo por intereses de 12.5% por año.  </a:t>
          </a:r>
        </a:p>
        <a:p>
          <a:pPr lvl="0"/>
          <a:r>
            <a:rPr lang="es-GT" sz="1100">
              <a:solidFill>
                <a:schemeClr val="dk1"/>
              </a:solidFill>
              <a:effectLst/>
              <a:latin typeface="Century Gothic" panose="020B0502020202020204" pitchFamily="34" charset="0"/>
              <a:ea typeface="+mn-ea"/>
              <a:cs typeface="+mn-cs"/>
            </a:rPr>
            <a:t>a)  ¿Cuál plan de financiamiento tendría el costo promedio más pequeño de capital?</a:t>
          </a:r>
        </a:p>
        <a:p>
          <a:pPr lvl="0"/>
          <a:r>
            <a:rPr lang="es-GT" sz="1100">
              <a:solidFill>
                <a:schemeClr val="dk1"/>
              </a:solidFill>
              <a:effectLst/>
              <a:latin typeface="Century Gothic" panose="020B0502020202020204" pitchFamily="34" charset="0"/>
              <a:ea typeface="+mn-ea"/>
              <a:cs typeface="+mn-cs"/>
            </a:rPr>
            <a:t>b)  Si los financieros del consorcio han decidido que el CCPP </a:t>
          </a:r>
          <a:r>
            <a:rPr lang="es-GT" sz="1100">
              <a:solidFill>
                <a:schemeClr val="dk1"/>
              </a:solidFill>
              <a:effectLst/>
              <a:latin typeface="+mn-lt"/>
              <a:ea typeface="+mn-ea"/>
              <a:cs typeface="+mn-cs"/>
            </a:rPr>
            <a:t>(WACC) </a:t>
          </a:r>
          <a:r>
            <a:rPr lang="es-GT" sz="1100">
              <a:solidFill>
                <a:schemeClr val="dk1"/>
              </a:solidFill>
              <a:effectLst/>
              <a:latin typeface="Century Gothic" panose="020B0502020202020204" pitchFamily="34" charset="0"/>
              <a:ea typeface="+mn-ea"/>
              <a:cs typeface="+mn-cs"/>
            </a:rPr>
            <a:t> no exceda 10% que corresponde al promedio histórico de 5 años, ¿cuál es el máximo interés sobre un préstamo que sea aceptable para cada una de las alternativas financieras anteriores?</a:t>
          </a:r>
        </a:p>
        <a:p>
          <a:endParaRPr lang="es-GT" sz="1100"/>
        </a:p>
      </xdr:txBody>
    </xdr:sp>
    <xdr:clientData/>
  </xdr:twoCellAnchor>
  <xdr:twoCellAnchor editAs="oneCell">
    <xdr:from>
      <xdr:col>5</xdr:col>
      <xdr:colOff>676275</xdr:colOff>
      <xdr:row>8</xdr:row>
      <xdr:rowOff>19050</xdr:rowOff>
    </xdr:from>
    <xdr:to>
      <xdr:col>13</xdr:col>
      <xdr:colOff>529590</xdr:colOff>
      <xdr:row>9</xdr:row>
      <xdr:rowOff>152400</xdr:rowOff>
    </xdr:to>
    <xdr:pic>
      <xdr:nvPicPr>
        <xdr:cNvPr id="3" name="Imagen 2">
          <a:extLst>
            <a:ext uri="{FF2B5EF4-FFF2-40B4-BE49-F238E27FC236}">
              <a16:creationId xmlns:a16="http://schemas.microsoft.com/office/drawing/2014/main" id="{D3B2F118-881A-4853-97FC-52EB3AE880D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886450" y="1943100"/>
          <a:ext cx="5934075" cy="342900"/>
        </a:xfrm>
        <a:prstGeom prst="rect">
          <a:avLst/>
        </a:prstGeom>
        <a:noFill/>
        <a:ln w="31750">
          <a:solidFill>
            <a:schemeClr val="accent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447675</xdr:colOff>
      <xdr:row>10</xdr:row>
      <xdr:rowOff>171450</xdr:rowOff>
    </xdr:from>
    <xdr:to>
      <xdr:col>13</xdr:col>
      <xdr:colOff>605790</xdr:colOff>
      <xdr:row>12</xdr:row>
      <xdr:rowOff>149225</xdr:rowOff>
    </xdr:to>
    <xdr:pic>
      <xdr:nvPicPr>
        <xdr:cNvPr id="4" name="Imagen 3">
          <a:extLst>
            <a:ext uri="{FF2B5EF4-FFF2-40B4-BE49-F238E27FC236}">
              <a16:creationId xmlns:a16="http://schemas.microsoft.com/office/drawing/2014/main" id="{93831601-3869-4B9C-9BF6-B8A963E9BD5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943850" y="2514600"/>
          <a:ext cx="3952875" cy="390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447675</xdr:colOff>
      <xdr:row>13</xdr:row>
      <xdr:rowOff>9525</xdr:rowOff>
    </xdr:from>
    <xdr:to>
      <xdr:col>13</xdr:col>
      <xdr:colOff>681990</xdr:colOff>
      <xdr:row>15</xdr:row>
      <xdr:rowOff>34925</xdr:rowOff>
    </xdr:to>
    <xdr:pic>
      <xdr:nvPicPr>
        <xdr:cNvPr id="5" name="Imagen 4">
          <a:extLst>
            <a:ext uri="{FF2B5EF4-FFF2-40B4-BE49-F238E27FC236}">
              <a16:creationId xmlns:a16="http://schemas.microsoft.com/office/drawing/2014/main" id="{E6572088-85F8-4099-B2BA-43C5744C8DD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943850" y="2981325"/>
          <a:ext cx="4029075"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466725</xdr:colOff>
      <xdr:row>15</xdr:row>
      <xdr:rowOff>161925</xdr:rowOff>
    </xdr:from>
    <xdr:to>
      <xdr:col>13</xdr:col>
      <xdr:colOff>723900</xdr:colOff>
      <xdr:row>17</xdr:row>
      <xdr:rowOff>152400</xdr:rowOff>
    </xdr:to>
    <xdr:pic>
      <xdr:nvPicPr>
        <xdr:cNvPr id="6" name="Imagen 5">
          <a:extLst>
            <a:ext uri="{FF2B5EF4-FFF2-40B4-BE49-F238E27FC236}">
              <a16:creationId xmlns:a16="http://schemas.microsoft.com/office/drawing/2014/main" id="{222E29FD-1CA0-4F80-B195-5996BFC46C71}"/>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962900" y="3552825"/>
          <a:ext cx="4067175" cy="409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371475</xdr:colOff>
      <xdr:row>18</xdr:row>
      <xdr:rowOff>19050</xdr:rowOff>
    </xdr:from>
    <xdr:to>
      <xdr:col>12</xdr:col>
      <xdr:colOff>415291</xdr:colOff>
      <xdr:row>19</xdr:row>
      <xdr:rowOff>3175</xdr:rowOff>
    </xdr:to>
    <xdr:pic>
      <xdr:nvPicPr>
        <xdr:cNvPr id="7" name="Imagen 6">
          <a:extLst>
            <a:ext uri="{FF2B5EF4-FFF2-40B4-BE49-F238E27FC236}">
              <a16:creationId xmlns:a16="http://schemas.microsoft.com/office/drawing/2014/main" id="{66F7E139-D0C3-4857-BC82-793621D9025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867650" y="4038600"/>
          <a:ext cx="3076575"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428625</xdr:colOff>
      <xdr:row>19</xdr:row>
      <xdr:rowOff>95250</xdr:rowOff>
    </xdr:from>
    <xdr:to>
      <xdr:col>11</xdr:col>
      <xdr:colOff>533400</xdr:colOff>
      <xdr:row>20</xdr:row>
      <xdr:rowOff>3511</xdr:rowOff>
    </xdr:to>
    <xdr:pic>
      <xdr:nvPicPr>
        <xdr:cNvPr id="8" name="Imagen 7">
          <a:extLst>
            <a:ext uri="{FF2B5EF4-FFF2-40B4-BE49-F238E27FC236}">
              <a16:creationId xmlns:a16="http://schemas.microsoft.com/office/drawing/2014/main" id="{5271D8FF-1A65-4B92-BA96-9F774A94100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924800" y="4324350"/>
          <a:ext cx="2390775"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419100</xdr:colOff>
      <xdr:row>21</xdr:row>
      <xdr:rowOff>95250</xdr:rowOff>
    </xdr:from>
    <xdr:to>
      <xdr:col>12</xdr:col>
      <xdr:colOff>720726</xdr:colOff>
      <xdr:row>23</xdr:row>
      <xdr:rowOff>152400</xdr:rowOff>
    </xdr:to>
    <xdr:pic>
      <xdr:nvPicPr>
        <xdr:cNvPr id="9" name="Imagen 8">
          <a:extLst>
            <a:ext uri="{FF2B5EF4-FFF2-40B4-BE49-F238E27FC236}">
              <a16:creationId xmlns:a16="http://schemas.microsoft.com/office/drawing/2014/main" id="{F5EB02BE-89DD-4FA6-8F5A-EA1AE4E7251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915275" y="4743450"/>
          <a:ext cx="3343275" cy="476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109519</xdr:colOff>
      <xdr:row>18</xdr:row>
      <xdr:rowOff>171823</xdr:rowOff>
    </xdr:from>
    <xdr:to>
      <xdr:col>3</xdr:col>
      <xdr:colOff>583976</xdr:colOff>
      <xdr:row>20</xdr:row>
      <xdr:rowOff>122070</xdr:rowOff>
    </xdr:to>
    <xdr:sp macro="" textlink="">
      <xdr:nvSpPr>
        <xdr:cNvPr id="10" name="Flecha: a la derecha 9">
          <a:extLst>
            <a:ext uri="{FF2B5EF4-FFF2-40B4-BE49-F238E27FC236}">
              <a16:creationId xmlns:a16="http://schemas.microsoft.com/office/drawing/2014/main" id="{20D5E872-5FDD-4A41-8C4D-759B763A617C}"/>
            </a:ext>
          </a:extLst>
        </xdr:cNvPr>
        <xdr:cNvSpPr/>
      </xdr:nvSpPr>
      <xdr:spPr>
        <a:xfrm>
          <a:off x="4106284" y="3533588"/>
          <a:ext cx="474457" cy="43583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GT" sz="1100"/>
        </a:p>
      </xdr:txBody>
    </xdr:sp>
    <xdr:clientData/>
  </xdr:twoCellAnchor>
  <xdr:twoCellAnchor>
    <xdr:from>
      <xdr:col>3</xdr:col>
      <xdr:colOff>109519</xdr:colOff>
      <xdr:row>29</xdr:row>
      <xdr:rowOff>171823</xdr:rowOff>
    </xdr:from>
    <xdr:to>
      <xdr:col>3</xdr:col>
      <xdr:colOff>583976</xdr:colOff>
      <xdr:row>31</xdr:row>
      <xdr:rowOff>122070</xdr:rowOff>
    </xdr:to>
    <xdr:sp macro="" textlink="">
      <xdr:nvSpPr>
        <xdr:cNvPr id="11" name="Flecha: a la derecha 10">
          <a:extLst>
            <a:ext uri="{FF2B5EF4-FFF2-40B4-BE49-F238E27FC236}">
              <a16:creationId xmlns:a16="http://schemas.microsoft.com/office/drawing/2014/main" id="{CE4125E1-5EA5-45A7-BF38-3649D1F780E4}"/>
            </a:ext>
          </a:extLst>
        </xdr:cNvPr>
        <xdr:cNvSpPr/>
      </xdr:nvSpPr>
      <xdr:spPr>
        <a:xfrm>
          <a:off x="4107554" y="3536128"/>
          <a:ext cx="470647" cy="4320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GT" sz="1100"/>
        </a:p>
      </xdr:txBody>
    </xdr:sp>
    <xdr:clientData/>
  </xdr:twoCellAnchor>
  <xdr:twoCellAnchor>
    <xdr:from>
      <xdr:col>6</xdr:col>
      <xdr:colOff>112059</xdr:colOff>
      <xdr:row>25</xdr:row>
      <xdr:rowOff>43555</xdr:rowOff>
    </xdr:from>
    <xdr:to>
      <xdr:col>12</xdr:col>
      <xdr:colOff>318696</xdr:colOff>
      <xdr:row>30</xdr:row>
      <xdr:rowOff>127001</xdr:rowOff>
    </xdr:to>
    <xdr:sp macro="" textlink="">
      <xdr:nvSpPr>
        <xdr:cNvPr id="12" name="CuadroTexto 11">
          <a:extLst>
            <a:ext uri="{FF2B5EF4-FFF2-40B4-BE49-F238E27FC236}">
              <a16:creationId xmlns:a16="http://schemas.microsoft.com/office/drawing/2014/main" id="{119C8AA0-20DE-4CEA-8BEC-F10863273D9A}"/>
            </a:ext>
          </a:extLst>
        </xdr:cNvPr>
        <xdr:cNvSpPr txBox="1"/>
      </xdr:nvSpPr>
      <xdr:spPr>
        <a:xfrm>
          <a:off x="7634941" y="4824731"/>
          <a:ext cx="4957931" cy="1017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GT" sz="1800"/>
            <a:t>A)</a:t>
          </a:r>
          <a:r>
            <a:rPr lang="es-GT" sz="1800" baseline="0"/>
            <a:t> </a:t>
          </a:r>
          <a:r>
            <a:rPr lang="es-GT" sz="1800"/>
            <a:t>el plan de financiamiento que tendria el cosoto promerido mas pequeño de cpaital seria la opcion 1 con un 10.8%</a:t>
          </a:r>
        </a:p>
      </xdr:txBody>
    </xdr:sp>
    <xdr:clientData/>
  </xdr:twoCellAnchor>
  <xdr:twoCellAnchor>
    <xdr:from>
      <xdr:col>4</xdr:col>
      <xdr:colOff>0</xdr:colOff>
      <xdr:row>34</xdr:row>
      <xdr:rowOff>0</xdr:rowOff>
    </xdr:from>
    <xdr:to>
      <xdr:col>4</xdr:col>
      <xdr:colOff>468107</xdr:colOff>
      <xdr:row>35</xdr:row>
      <xdr:rowOff>104590</xdr:rowOff>
    </xdr:to>
    <xdr:sp macro="" textlink="">
      <xdr:nvSpPr>
        <xdr:cNvPr id="15" name="Flecha: a la derecha 14">
          <a:extLst>
            <a:ext uri="{FF2B5EF4-FFF2-40B4-BE49-F238E27FC236}">
              <a16:creationId xmlns:a16="http://schemas.microsoft.com/office/drawing/2014/main" id="{F324DA66-A358-4999-8388-0F817E8749B2}"/>
            </a:ext>
          </a:extLst>
        </xdr:cNvPr>
        <xdr:cNvSpPr/>
      </xdr:nvSpPr>
      <xdr:spPr>
        <a:xfrm>
          <a:off x="5939118" y="6574118"/>
          <a:ext cx="468107" cy="43329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GT" sz="1100"/>
        </a:p>
      </xdr:txBody>
    </xdr:sp>
    <xdr:clientData/>
  </xdr:twoCellAnchor>
  <xdr:twoCellAnchor>
    <xdr:from>
      <xdr:col>4</xdr:col>
      <xdr:colOff>0</xdr:colOff>
      <xdr:row>36</xdr:row>
      <xdr:rowOff>0</xdr:rowOff>
    </xdr:from>
    <xdr:to>
      <xdr:col>4</xdr:col>
      <xdr:colOff>468107</xdr:colOff>
      <xdr:row>37</xdr:row>
      <xdr:rowOff>104590</xdr:rowOff>
    </xdr:to>
    <xdr:sp macro="" textlink="">
      <xdr:nvSpPr>
        <xdr:cNvPr id="16" name="Flecha: a la derecha 15">
          <a:extLst>
            <a:ext uri="{FF2B5EF4-FFF2-40B4-BE49-F238E27FC236}">
              <a16:creationId xmlns:a16="http://schemas.microsoft.com/office/drawing/2014/main" id="{F1DF2D3E-3390-408E-8874-EC62B2773654}"/>
            </a:ext>
          </a:extLst>
        </xdr:cNvPr>
        <xdr:cNvSpPr/>
      </xdr:nvSpPr>
      <xdr:spPr>
        <a:xfrm>
          <a:off x="5939118" y="7089588"/>
          <a:ext cx="468107" cy="43329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GT"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142875</xdr:colOff>
      <xdr:row>0</xdr:row>
      <xdr:rowOff>76200</xdr:rowOff>
    </xdr:from>
    <xdr:to>
      <xdr:col>13</xdr:col>
      <xdr:colOff>266701</xdr:colOff>
      <xdr:row>9</xdr:row>
      <xdr:rowOff>123825</xdr:rowOff>
    </xdr:to>
    <xdr:sp macro="" textlink="">
      <xdr:nvSpPr>
        <xdr:cNvPr id="2" name="CuadroTexto 1">
          <a:extLst>
            <a:ext uri="{FF2B5EF4-FFF2-40B4-BE49-F238E27FC236}">
              <a16:creationId xmlns:a16="http://schemas.microsoft.com/office/drawing/2014/main" id="{CFA4F11A-1E52-4143-9F9D-FE35AF9AE942}"/>
            </a:ext>
          </a:extLst>
        </xdr:cNvPr>
        <xdr:cNvSpPr txBox="1"/>
      </xdr:nvSpPr>
      <xdr:spPr>
        <a:xfrm>
          <a:off x="142875" y="76200"/>
          <a:ext cx="11610976" cy="1762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lvl="0"/>
          <a:r>
            <a:rPr lang="es-GT" sz="1100">
              <a:solidFill>
                <a:schemeClr val="dk1"/>
              </a:solidFill>
              <a:effectLst/>
              <a:latin typeface="Century Gothic" panose="020B0502020202020204" pitchFamily="34" charset="0"/>
              <a:ea typeface="+mn-ea"/>
              <a:cs typeface="+mn-cs"/>
            </a:rPr>
            <a:t>Hong Kong importa el 95% de sus verduras frescas. En un esfuerzo por desarrollar internamente fuentes sustentables y renovables de legumbres se está instalando una tecnología vertical comercial por medio de una sociedad pública y privada con Valcent Products.  Suponga que el valor presente del costo total del sistema es de $20 millones con los siguientes costos y fuentes de financiamiento:</a:t>
          </a:r>
        </a:p>
        <a:p>
          <a:r>
            <a:rPr lang="es-GT" sz="1100">
              <a:solidFill>
                <a:schemeClr val="dk1"/>
              </a:solidFill>
              <a:effectLst/>
              <a:latin typeface="Century Gothic" panose="020B0502020202020204" pitchFamily="34" charset="0"/>
              <a:ea typeface="+mn-ea"/>
              <a:cs typeface="+mn-cs"/>
            </a:rPr>
            <a:t>Préstamo comercial para financiar la deuda   $ 10 millones a 6.8% anual</a:t>
          </a:r>
        </a:p>
        <a:p>
          <a:r>
            <a:rPr lang="es-GT" sz="1100">
              <a:solidFill>
                <a:schemeClr val="dk1"/>
              </a:solidFill>
              <a:effectLst/>
              <a:latin typeface="Century Gothic" panose="020B0502020202020204" pitchFamily="34" charset="0"/>
              <a:ea typeface="+mn-ea"/>
              <a:cs typeface="+mn-cs"/>
            </a:rPr>
            <a:t>Utilidades retenidas de corporaciones asociadas   $ 4 millones a 5.2% anual</a:t>
          </a:r>
        </a:p>
        <a:p>
          <a:r>
            <a:rPr lang="es-GT" sz="1100">
              <a:solidFill>
                <a:schemeClr val="dk1"/>
              </a:solidFill>
              <a:effectLst/>
              <a:latin typeface="Century Gothic" panose="020B0502020202020204" pitchFamily="34" charset="0"/>
              <a:ea typeface="+mn-ea"/>
              <a:cs typeface="+mn-cs"/>
            </a:rPr>
            <a:t>Venta de acciones  $ 6 millones a 5.9% anual</a:t>
          </a:r>
        </a:p>
        <a:p>
          <a:r>
            <a:rPr lang="es-GT" sz="1100">
              <a:solidFill>
                <a:schemeClr val="dk1"/>
              </a:solidFill>
              <a:effectLst/>
              <a:latin typeface="Century Gothic" panose="020B0502020202020204" pitchFamily="34" charset="0"/>
              <a:ea typeface="+mn-ea"/>
              <a:cs typeface="+mn-cs"/>
            </a:rPr>
            <a:t>Hay 3 proyectos internacionales existentes de cultivos verticales, cuyo CPPC es de 9.025%.</a:t>
          </a:r>
        </a:p>
        <a:p>
          <a:endParaRPr lang="es-GT" sz="1100">
            <a:solidFill>
              <a:schemeClr val="dk1"/>
            </a:solidFill>
            <a:effectLst/>
            <a:latin typeface="Century Gothic" panose="020B0502020202020204" pitchFamily="34" charset="0"/>
            <a:ea typeface="+mn-ea"/>
            <a:cs typeface="+mn-cs"/>
          </a:endParaRPr>
        </a:p>
        <a:p>
          <a:r>
            <a:rPr lang="es-GT" sz="1100">
              <a:solidFill>
                <a:schemeClr val="dk1"/>
              </a:solidFill>
              <a:effectLst/>
              <a:latin typeface="Century Gothic" panose="020B0502020202020204" pitchFamily="34" charset="0"/>
              <a:ea typeface="+mn-ea"/>
              <a:cs typeface="+mn-cs"/>
            </a:rPr>
            <a:t>Compare el CCPP del proyecto de Hong Kong con el CCPP de los proyectos existentes.</a:t>
          </a:r>
        </a:p>
        <a:p>
          <a:endParaRPr lang="es-GT" sz="1100"/>
        </a:p>
      </xdr:txBody>
    </xdr:sp>
    <xdr:clientData/>
  </xdr:twoCellAnchor>
  <xdr:twoCellAnchor editAs="oneCell">
    <xdr:from>
      <xdr:col>6</xdr:col>
      <xdr:colOff>457200</xdr:colOff>
      <xdr:row>11</xdr:row>
      <xdr:rowOff>19050</xdr:rowOff>
    </xdr:from>
    <xdr:to>
      <xdr:col>14</xdr:col>
      <xdr:colOff>301626</xdr:colOff>
      <xdr:row>12</xdr:row>
      <xdr:rowOff>186690</xdr:rowOff>
    </xdr:to>
    <xdr:pic>
      <xdr:nvPicPr>
        <xdr:cNvPr id="6" name="Imagen 5">
          <a:extLst>
            <a:ext uri="{FF2B5EF4-FFF2-40B4-BE49-F238E27FC236}">
              <a16:creationId xmlns:a16="http://schemas.microsoft.com/office/drawing/2014/main" id="{B268E100-31D4-4ACE-B91D-EA7EDCBD227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029200" y="2305050"/>
          <a:ext cx="5934075" cy="342900"/>
        </a:xfrm>
        <a:prstGeom prst="rect">
          <a:avLst/>
        </a:prstGeom>
        <a:noFill/>
        <a:ln w="31750">
          <a:solidFill>
            <a:schemeClr val="accent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742950</xdr:colOff>
      <xdr:row>13</xdr:row>
      <xdr:rowOff>180975</xdr:rowOff>
    </xdr:from>
    <xdr:to>
      <xdr:col>16</xdr:col>
      <xdr:colOff>117476</xdr:colOff>
      <xdr:row>16</xdr:row>
      <xdr:rowOff>3810</xdr:rowOff>
    </xdr:to>
    <xdr:pic>
      <xdr:nvPicPr>
        <xdr:cNvPr id="7" name="Imagen 6">
          <a:extLst>
            <a:ext uri="{FF2B5EF4-FFF2-40B4-BE49-F238E27FC236}">
              <a16:creationId xmlns:a16="http://schemas.microsoft.com/office/drawing/2014/main" id="{1EFCB44A-7339-4F84-A31D-865CC800940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362950" y="2847975"/>
          <a:ext cx="3952875" cy="390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742950</xdr:colOff>
      <xdr:row>16</xdr:row>
      <xdr:rowOff>76200</xdr:rowOff>
    </xdr:from>
    <xdr:to>
      <xdr:col>16</xdr:col>
      <xdr:colOff>193676</xdr:colOff>
      <xdr:row>18</xdr:row>
      <xdr:rowOff>148590</xdr:rowOff>
    </xdr:to>
    <xdr:pic>
      <xdr:nvPicPr>
        <xdr:cNvPr id="8" name="Imagen 7">
          <a:extLst>
            <a:ext uri="{FF2B5EF4-FFF2-40B4-BE49-F238E27FC236}">
              <a16:creationId xmlns:a16="http://schemas.microsoft.com/office/drawing/2014/main" id="{6BF9560A-3209-45E6-A55B-AC7DA0EE67B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362950" y="3314700"/>
          <a:ext cx="4029075"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19</xdr:row>
      <xdr:rowOff>76200</xdr:rowOff>
    </xdr:from>
    <xdr:to>
      <xdr:col>16</xdr:col>
      <xdr:colOff>263525</xdr:colOff>
      <xdr:row>21</xdr:row>
      <xdr:rowOff>111125</xdr:rowOff>
    </xdr:to>
    <xdr:pic>
      <xdr:nvPicPr>
        <xdr:cNvPr id="9" name="Imagen 8">
          <a:extLst>
            <a:ext uri="{FF2B5EF4-FFF2-40B4-BE49-F238E27FC236}">
              <a16:creationId xmlns:a16="http://schemas.microsoft.com/office/drawing/2014/main" id="{FF0380D5-5EE9-4742-A7D5-B35EF280647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382000" y="3886200"/>
          <a:ext cx="4067175" cy="409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666750</xdr:colOff>
      <xdr:row>21</xdr:row>
      <xdr:rowOff>180975</xdr:rowOff>
    </xdr:from>
    <xdr:to>
      <xdr:col>14</xdr:col>
      <xdr:colOff>688976</xdr:colOff>
      <xdr:row>22</xdr:row>
      <xdr:rowOff>186764</xdr:rowOff>
    </xdr:to>
    <xdr:pic>
      <xdr:nvPicPr>
        <xdr:cNvPr id="10" name="Imagen 9">
          <a:extLst>
            <a:ext uri="{FF2B5EF4-FFF2-40B4-BE49-F238E27FC236}">
              <a16:creationId xmlns:a16="http://schemas.microsoft.com/office/drawing/2014/main" id="{C93D39AC-B8EE-4F79-B0F2-0D58495D6436}"/>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8286750" y="4371975"/>
          <a:ext cx="3076575"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704850</xdr:colOff>
      <xdr:row>23</xdr:row>
      <xdr:rowOff>104775</xdr:rowOff>
    </xdr:from>
    <xdr:to>
      <xdr:col>14</xdr:col>
      <xdr:colOff>41276</xdr:colOff>
      <xdr:row>24</xdr:row>
      <xdr:rowOff>149225</xdr:rowOff>
    </xdr:to>
    <xdr:pic>
      <xdr:nvPicPr>
        <xdr:cNvPr id="11" name="Imagen 10">
          <a:extLst>
            <a:ext uri="{FF2B5EF4-FFF2-40B4-BE49-F238E27FC236}">
              <a16:creationId xmlns:a16="http://schemas.microsoft.com/office/drawing/2014/main" id="{1879E5BA-1505-4935-BDF0-ABA815A18655}"/>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324850" y="4676775"/>
          <a:ext cx="2390775"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704850</xdr:colOff>
      <xdr:row>25</xdr:row>
      <xdr:rowOff>123825</xdr:rowOff>
    </xdr:from>
    <xdr:to>
      <xdr:col>15</xdr:col>
      <xdr:colOff>231775</xdr:colOff>
      <xdr:row>28</xdr:row>
      <xdr:rowOff>34925</xdr:rowOff>
    </xdr:to>
    <xdr:pic>
      <xdr:nvPicPr>
        <xdr:cNvPr id="12" name="Imagen 11">
          <a:extLst>
            <a:ext uri="{FF2B5EF4-FFF2-40B4-BE49-F238E27FC236}">
              <a16:creationId xmlns:a16="http://schemas.microsoft.com/office/drawing/2014/main" id="{DE360D46-22CE-4250-9D4F-E019E9C0B2CA}"/>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8324850" y="5076825"/>
          <a:ext cx="3343275" cy="476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180564</xdr:colOff>
      <xdr:row>24</xdr:row>
      <xdr:rowOff>37353</xdr:rowOff>
    </xdr:from>
    <xdr:to>
      <xdr:col>5</xdr:col>
      <xdr:colOff>649941</xdr:colOff>
      <xdr:row>30</xdr:row>
      <xdr:rowOff>37353</xdr:rowOff>
    </xdr:to>
    <xdr:sp macro="" textlink="">
      <xdr:nvSpPr>
        <xdr:cNvPr id="3" name="CuadroTexto 2">
          <a:extLst>
            <a:ext uri="{FF2B5EF4-FFF2-40B4-BE49-F238E27FC236}">
              <a16:creationId xmlns:a16="http://schemas.microsoft.com/office/drawing/2014/main" id="{EC43DCB4-B22A-40F6-A530-CCF642FD5D4D}"/>
            </a:ext>
          </a:extLst>
        </xdr:cNvPr>
        <xdr:cNvSpPr txBox="1"/>
      </xdr:nvSpPr>
      <xdr:spPr>
        <a:xfrm>
          <a:off x="180564" y="4990353"/>
          <a:ext cx="6505612" cy="11205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GT" sz="1800"/>
            <a:t>EL COSTO DE CAPITAL DE ESTA NUEVA INVERSION ES MAS ECONOMICA QUE LA DE LOS PROYECTOS</a:t>
          </a:r>
          <a:r>
            <a:rPr lang="es-GT" sz="1800" baseline="0"/>
            <a:t> EXISTENTES EN HONG KONG(6.2% &gt;  9.02%)</a:t>
          </a:r>
          <a:endParaRPr lang="es-GT" sz="1800"/>
        </a:p>
      </xdr:txBody>
    </xdr:sp>
    <xdr:clientData/>
  </xdr:twoCellAnchor>
  <xdr:twoCellAnchor editAs="oneCell">
    <xdr:from>
      <xdr:col>0</xdr:col>
      <xdr:colOff>0</xdr:colOff>
      <xdr:row>29</xdr:row>
      <xdr:rowOff>122317</xdr:rowOff>
    </xdr:from>
    <xdr:to>
      <xdr:col>9</xdr:col>
      <xdr:colOff>230128</xdr:colOff>
      <xdr:row>44</xdr:row>
      <xdr:rowOff>157166</xdr:rowOff>
    </xdr:to>
    <xdr:pic>
      <xdr:nvPicPr>
        <xdr:cNvPr id="4" name="Imagen 3">
          <a:extLst>
            <a:ext uri="{FF2B5EF4-FFF2-40B4-BE49-F238E27FC236}">
              <a16:creationId xmlns:a16="http://schemas.microsoft.com/office/drawing/2014/main" id="{38EE4A18-DA17-4ACF-BFCA-A14371AA2323}"/>
            </a:ext>
          </a:extLst>
        </xdr:cNvPr>
        <xdr:cNvPicPr>
          <a:picLocks noChangeAspect="1"/>
        </xdr:cNvPicPr>
      </xdr:nvPicPr>
      <xdr:blipFill>
        <a:blip xmlns:r="http://schemas.openxmlformats.org/officeDocument/2006/relationships" r:embed="rId8"/>
        <a:stretch>
          <a:fillRect/>
        </a:stretch>
      </xdr:blipFill>
      <xdr:spPr>
        <a:xfrm>
          <a:off x="0" y="6009141"/>
          <a:ext cx="9433893" cy="283631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400050</xdr:colOff>
      <xdr:row>0</xdr:row>
      <xdr:rowOff>180975</xdr:rowOff>
    </xdr:from>
    <xdr:to>
      <xdr:col>10</xdr:col>
      <xdr:colOff>666750</xdr:colOff>
      <xdr:row>3</xdr:row>
      <xdr:rowOff>95250</xdr:rowOff>
    </xdr:to>
    <xdr:sp macro="" textlink="">
      <xdr:nvSpPr>
        <xdr:cNvPr id="2" name="CuadroTexto 1">
          <a:extLst>
            <a:ext uri="{FF2B5EF4-FFF2-40B4-BE49-F238E27FC236}">
              <a16:creationId xmlns:a16="http://schemas.microsoft.com/office/drawing/2014/main" id="{36533E51-2D7F-4FBF-88D8-6FD3D08E6D03}"/>
            </a:ext>
          </a:extLst>
        </xdr:cNvPr>
        <xdr:cNvSpPr txBox="1"/>
      </xdr:nvSpPr>
      <xdr:spPr>
        <a:xfrm>
          <a:off x="400050" y="180975"/>
          <a:ext cx="10906125" cy="485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GT" sz="1100">
              <a:solidFill>
                <a:schemeClr val="dk1"/>
              </a:solidFill>
              <a:effectLst/>
              <a:latin typeface="Century Gothic" panose="020B0502020202020204" pitchFamily="34" charset="0"/>
              <a:ea typeface="+mn-ea"/>
              <a:cs typeface="+mn-cs"/>
            </a:rPr>
            <a:t>Suponga que cierta empresa requiere de 10 millones de quetzales para financiar sus planes de expansión.  El 40% de este monto será financiado por medio de deuda, de acuerdo a la siguiente tabla:</a:t>
          </a:r>
        </a:p>
        <a:p>
          <a:endParaRPr lang="es-GT" sz="1100"/>
        </a:p>
      </xdr:txBody>
    </xdr:sp>
    <xdr:clientData/>
  </xdr:twoCellAnchor>
  <xdr:twoCellAnchor>
    <xdr:from>
      <xdr:col>0</xdr:col>
      <xdr:colOff>410845</xdr:colOff>
      <xdr:row>8</xdr:row>
      <xdr:rowOff>163196</xdr:rowOff>
    </xdr:from>
    <xdr:to>
      <xdr:col>10</xdr:col>
      <xdr:colOff>707390</xdr:colOff>
      <xdr:row>10</xdr:row>
      <xdr:rowOff>103506</xdr:rowOff>
    </xdr:to>
    <xdr:sp macro="" textlink="">
      <xdr:nvSpPr>
        <xdr:cNvPr id="3" name="CuadroTexto 2">
          <a:extLst>
            <a:ext uri="{FF2B5EF4-FFF2-40B4-BE49-F238E27FC236}">
              <a16:creationId xmlns:a16="http://schemas.microsoft.com/office/drawing/2014/main" id="{ECC05564-273B-4295-B7E3-303E285A36A4}"/>
            </a:ext>
          </a:extLst>
        </xdr:cNvPr>
        <xdr:cNvSpPr txBox="1"/>
      </xdr:nvSpPr>
      <xdr:spPr>
        <a:xfrm>
          <a:off x="410845" y="1661796"/>
          <a:ext cx="12532995" cy="30861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GT" sz="1100">
              <a:solidFill>
                <a:schemeClr val="dk1"/>
              </a:solidFill>
              <a:effectLst/>
              <a:latin typeface="Century Gothic" panose="020B0502020202020204" pitchFamily="34" charset="0"/>
              <a:ea typeface="+mn-ea"/>
              <a:cs typeface="+mn-cs"/>
            </a:rPr>
            <a:t>La tasa de impuesto vigente es del 25% y se espera que ésta permanezca constante en el futuro.  Determine el costo de la deuda después de impuestos.</a:t>
          </a:r>
        </a:p>
      </xdr:txBody>
    </xdr:sp>
    <xdr:clientData/>
  </xdr:twoCellAnchor>
  <xdr:twoCellAnchor editAs="oneCell">
    <xdr:from>
      <xdr:col>4</xdr:col>
      <xdr:colOff>561975</xdr:colOff>
      <xdr:row>11</xdr:row>
      <xdr:rowOff>95250</xdr:rowOff>
    </xdr:from>
    <xdr:to>
      <xdr:col>10</xdr:col>
      <xdr:colOff>606425</xdr:colOff>
      <xdr:row>13</xdr:row>
      <xdr:rowOff>38100</xdr:rowOff>
    </xdr:to>
    <xdr:pic>
      <xdr:nvPicPr>
        <xdr:cNvPr id="4" name="Imagen 3">
          <a:extLst>
            <a:ext uri="{FF2B5EF4-FFF2-40B4-BE49-F238E27FC236}">
              <a16:creationId xmlns:a16="http://schemas.microsoft.com/office/drawing/2014/main" id="{3FE41D43-24DA-4CB3-BEF3-FA78819F3EC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648325" y="2228850"/>
          <a:ext cx="5324475" cy="323850"/>
        </a:xfrm>
        <a:prstGeom prst="rect">
          <a:avLst/>
        </a:prstGeom>
        <a:noFill/>
        <a:ln w="31750">
          <a:solidFill>
            <a:schemeClr val="accent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14</xdr:row>
      <xdr:rowOff>85725</xdr:rowOff>
    </xdr:from>
    <xdr:to>
      <xdr:col>11</xdr:col>
      <xdr:colOff>34290</xdr:colOff>
      <xdr:row>15</xdr:row>
      <xdr:rowOff>117475</xdr:rowOff>
    </xdr:to>
    <xdr:pic>
      <xdr:nvPicPr>
        <xdr:cNvPr id="5" name="Imagen 4">
          <a:extLst>
            <a:ext uri="{FF2B5EF4-FFF2-40B4-BE49-F238E27FC236}">
              <a16:creationId xmlns:a16="http://schemas.microsoft.com/office/drawing/2014/main" id="{152A2FE3-3F84-4275-821F-6BB5170CA6C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134350" y="2790825"/>
          <a:ext cx="2847975"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276225</xdr:colOff>
      <xdr:row>17</xdr:row>
      <xdr:rowOff>0</xdr:rowOff>
    </xdr:from>
    <xdr:to>
      <xdr:col>10</xdr:col>
      <xdr:colOff>685800</xdr:colOff>
      <xdr:row>18</xdr:row>
      <xdr:rowOff>34925</xdr:rowOff>
    </xdr:to>
    <xdr:pic>
      <xdr:nvPicPr>
        <xdr:cNvPr id="6" name="Imagen 5">
          <a:extLst>
            <a:ext uri="{FF2B5EF4-FFF2-40B4-BE49-F238E27FC236}">
              <a16:creationId xmlns:a16="http://schemas.microsoft.com/office/drawing/2014/main" id="{D60C5DBF-D6AE-4EF2-971A-9D81CC15627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953500" y="3276600"/>
          <a:ext cx="1933575" cy="219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1816100</xdr:colOff>
      <xdr:row>19</xdr:row>
      <xdr:rowOff>31750</xdr:rowOff>
    </xdr:from>
    <xdr:to>
      <xdr:col>4</xdr:col>
      <xdr:colOff>414890</xdr:colOff>
      <xdr:row>21</xdr:row>
      <xdr:rowOff>71120</xdr:rowOff>
    </xdr:to>
    <xdr:pic>
      <xdr:nvPicPr>
        <xdr:cNvPr id="7" name="Imagen 6">
          <a:extLst>
            <a:ext uri="{FF2B5EF4-FFF2-40B4-BE49-F238E27FC236}">
              <a16:creationId xmlns:a16="http://schemas.microsoft.com/office/drawing/2014/main" id="{ABCE46C0-13C0-4316-8BAC-E1CF0AB12ABC}"/>
            </a:ext>
          </a:extLst>
        </xdr:cNvPr>
        <xdr:cNvPicPr>
          <a:picLocks noChangeAspect="1"/>
        </xdr:cNvPicPr>
      </xdr:nvPicPr>
      <xdr:blipFill>
        <a:blip xmlns:r="http://schemas.openxmlformats.org/officeDocument/2006/relationships" r:embed="rId4"/>
        <a:stretch>
          <a:fillRect/>
        </a:stretch>
      </xdr:blipFill>
      <xdr:spPr>
        <a:xfrm>
          <a:off x="1816100" y="3556000"/>
          <a:ext cx="5347570" cy="406400"/>
        </a:xfrm>
        <a:prstGeom prst="rect">
          <a:avLst/>
        </a:prstGeom>
      </xdr:spPr>
    </xdr:pic>
    <xdr:clientData/>
  </xdr:twoCellAnchor>
  <xdr:twoCellAnchor editAs="oneCell">
    <xdr:from>
      <xdr:col>0</xdr:col>
      <xdr:colOff>1838960</xdr:colOff>
      <xdr:row>22</xdr:row>
      <xdr:rowOff>66041</xdr:rowOff>
    </xdr:from>
    <xdr:to>
      <xdr:col>4</xdr:col>
      <xdr:colOff>381000</xdr:colOff>
      <xdr:row>25</xdr:row>
      <xdr:rowOff>30863</xdr:rowOff>
    </xdr:to>
    <xdr:pic>
      <xdr:nvPicPr>
        <xdr:cNvPr id="8" name="Imagen 7">
          <a:extLst>
            <a:ext uri="{FF2B5EF4-FFF2-40B4-BE49-F238E27FC236}">
              <a16:creationId xmlns:a16="http://schemas.microsoft.com/office/drawing/2014/main" id="{5D79DB8A-C80A-445A-ACB6-CF94B21E4FBC}"/>
            </a:ext>
          </a:extLst>
        </xdr:cNvPr>
        <xdr:cNvPicPr>
          <a:picLocks noChangeAspect="1"/>
        </xdr:cNvPicPr>
      </xdr:nvPicPr>
      <xdr:blipFill>
        <a:blip xmlns:r="http://schemas.openxmlformats.org/officeDocument/2006/relationships" r:embed="rId5"/>
        <a:stretch>
          <a:fillRect/>
        </a:stretch>
      </xdr:blipFill>
      <xdr:spPr>
        <a:xfrm>
          <a:off x="1838960" y="4142741"/>
          <a:ext cx="5292090" cy="51727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171450</xdr:colOff>
      <xdr:row>0</xdr:row>
      <xdr:rowOff>95250</xdr:rowOff>
    </xdr:from>
    <xdr:to>
      <xdr:col>12</xdr:col>
      <xdr:colOff>657226</xdr:colOff>
      <xdr:row>7</xdr:row>
      <xdr:rowOff>133350</xdr:rowOff>
    </xdr:to>
    <xdr:sp macro="" textlink="">
      <xdr:nvSpPr>
        <xdr:cNvPr id="2" name="CuadroTexto 1">
          <a:extLst>
            <a:ext uri="{FF2B5EF4-FFF2-40B4-BE49-F238E27FC236}">
              <a16:creationId xmlns:a16="http://schemas.microsoft.com/office/drawing/2014/main" id="{5D25AAC0-55DB-465D-9D9D-91D694E68569}"/>
            </a:ext>
          </a:extLst>
        </xdr:cNvPr>
        <xdr:cNvSpPr txBox="1"/>
      </xdr:nvSpPr>
      <xdr:spPr>
        <a:xfrm>
          <a:off x="171450" y="95250"/>
          <a:ext cx="9629776" cy="1371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GT" sz="1100">
              <a:solidFill>
                <a:schemeClr val="dk1"/>
              </a:solidFill>
              <a:effectLst/>
              <a:latin typeface="Century Gothic" panose="020B0502020202020204" pitchFamily="34" charset="0"/>
              <a:ea typeface="+mn-ea"/>
              <a:cs typeface="+mn-cs"/>
            </a:rPr>
            <a:t>Las acciones comunes de cierta empres pagaron a los accionistas Q0.93 por acción sobre un precio promedio de Q18.80 el último año. La compañía espera que la tasa de dividendos aumente a un máximo de 1.5% anual.  La volatilidad de las acciones cuantificada en 1.19 es algo mayor que la de otras empresas de dicha industria, además de que otros paquetes accionarios en ese mercado pagaron dividendos de 4.95% por año.  Los bonos del Gobierno rinden 4.5%.  Determine el costo de capital propio para la compañía durante el último año, con el uso de: </a:t>
          </a:r>
        </a:p>
        <a:p>
          <a:pPr marL="0" marR="0" lvl="0" indent="0" defTabSz="914400" eaLnBrk="1" fontAlgn="auto" latinLnBrk="0" hangingPunct="1">
            <a:lnSpc>
              <a:spcPct val="100000"/>
            </a:lnSpc>
            <a:spcBef>
              <a:spcPts val="0"/>
            </a:spcBef>
            <a:spcAft>
              <a:spcPts val="0"/>
            </a:spcAft>
            <a:buClrTx/>
            <a:buSzTx/>
            <a:buFontTx/>
            <a:buNone/>
            <a:tabLst/>
            <a:defRPr/>
          </a:pPr>
          <a:r>
            <a:rPr lang="es-GT" sz="1100">
              <a:solidFill>
                <a:schemeClr val="dk1"/>
              </a:solidFill>
              <a:effectLst/>
              <a:latin typeface="Century Gothic" panose="020B0502020202020204" pitchFamily="34" charset="0"/>
              <a:ea typeface="+mn-ea"/>
              <a:cs typeface="+mn-cs"/>
            </a:rPr>
            <a:t>a) Método de dividendos de crecimiento constante y </a:t>
          </a:r>
        </a:p>
        <a:p>
          <a:pPr marL="0" marR="0" lvl="0" indent="0" defTabSz="914400" eaLnBrk="1" fontAlgn="auto" latinLnBrk="0" hangingPunct="1">
            <a:lnSpc>
              <a:spcPct val="100000"/>
            </a:lnSpc>
            <a:spcBef>
              <a:spcPts val="0"/>
            </a:spcBef>
            <a:spcAft>
              <a:spcPts val="0"/>
            </a:spcAft>
            <a:buClrTx/>
            <a:buSzTx/>
            <a:buFontTx/>
            <a:buNone/>
            <a:tabLst/>
            <a:defRPr/>
          </a:pPr>
          <a:r>
            <a:rPr lang="es-GT" sz="1100">
              <a:solidFill>
                <a:schemeClr val="dk1"/>
              </a:solidFill>
              <a:effectLst/>
              <a:latin typeface="Century Gothic" panose="020B0502020202020204" pitchFamily="34" charset="0"/>
              <a:ea typeface="+mn-ea"/>
              <a:cs typeface="+mn-cs"/>
            </a:rPr>
            <a:t>b) Método del CAPM. </a:t>
          </a:r>
        </a:p>
        <a:p>
          <a:endParaRPr lang="es-GT" sz="1100"/>
        </a:p>
      </xdr:txBody>
    </xdr:sp>
    <xdr:clientData/>
  </xdr:twoCellAnchor>
  <xdr:twoCellAnchor editAs="oneCell">
    <xdr:from>
      <xdr:col>5</xdr:col>
      <xdr:colOff>276225</xdr:colOff>
      <xdr:row>8</xdr:row>
      <xdr:rowOff>152399</xdr:rowOff>
    </xdr:from>
    <xdr:to>
      <xdr:col>13</xdr:col>
      <xdr:colOff>38100</xdr:colOff>
      <xdr:row>14</xdr:row>
      <xdr:rowOff>41274</xdr:rowOff>
    </xdr:to>
    <xdr:pic>
      <xdr:nvPicPr>
        <xdr:cNvPr id="3" name="Imagen 2">
          <a:extLst>
            <a:ext uri="{FF2B5EF4-FFF2-40B4-BE49-F238E27FC236}">
              <a16:creationId xmlns:a16="http://schemas.microsoft.com/office/drawing/2014/main" id="{9827D9C3-AC7E-4651-B4E7-5789DF33D0BA}"/>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7534" b="6849"/>
        <a:stretch/>
      </xdr:blipFill>
      <xdr:spPr bwMode="auto">
        <a:xfrm>
          <a:off x="6019800" y="1676399"/>
          <a:ext cx="5857875" cy="1190625"/>
        </a:xfrm>
        <a:prstGeom prst="rect">
          <a:avLst/>
        </a:prstGeom>
        <a:noFill/>
        <a:ln w="31750">
          <a:solidFill>
            <a:schemeClr val="accent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257175</xdr:colOff>
      <xdr:row>16</xdr:row>
      <xdr:rowOff>76200</xdr:rowOff>
    </xdr:from>
    <xdr:to>
      <xdr:col>12</xdr:col>
      <xdr:colOff>643890</xdr:colOff>
      <xdr:row>17</xdr:row>
      <xdr:rowOff>310515</xdr:rowOff>
    </xdr:to>
    <xdr:pic>
      <xdr:nvPicPr>
        <xdr:cNvPr id="4" name="Imagen 3">
          <a:extLst>
            <a:ext uri="{FF2B5EF4-FFF2-40B4-BE49-F238E27FC236}">
              <a16:creationId xmlns:a16="http://schemas.microsoft.com/office/drawing/2014/main" id="{EEF9CDC1-940C-4E9E-99EB-DB27795A29D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86750" y="3124200"/>
          <a:ext cx="3419475" cy="400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390525</xdr:colOff>
      <xdr:row>19</xdr:row>
      <xdr:rowOff>28575</xdr:rowOff>
    </xdr:from>
    <xdr:to>
      <xdr:col>11</xdr:col>
      <xdr:colOff>304800</xdr:colOff>
      <xdr:row>20</xdr:row>
      <xdr:rowOff>79375</xdr:rowOff>
    </xdr:to>
    <xdr:pic>
      <xdr:nvPicPr>
        <xdr:cNvPr id="5" name="Imagen 4">
          <a:extLst>
            <a:ext uri="{FF2B5EF4-FFF2-40B4-BE49-F238E27FC236}">
              <a16:creationId xmlns:a16="http://schemas.microsoft.com/office/drawing/2014/main" id="{09731325-408B-46A2-B509-5DA8453A708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420100" y="3648075"/>
          <a:ext cx="2200275" cy="24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409575</xdr:colOff>
      <xdr:row>20</xdr:row>
      <xdr:rowOff>171450</xdr:rowOff>
    </xdr:from>
    <xdr:to>
      <xdr:col>12</xdr:col>
      <xdr:colOff>681990</xdr:colOff>
      <xdr:row>22</xdr:row>
      <xdr:rowOff>34290</xdr:rowOff>
    </xdr:to>
    <xdr:pic>
      <xdr:nvPicPr>
        <xdr:cNvPr id="6" name="Imagen 5">
          <a:extLst>
            <a:ext uri="{FF2B5EF4-FFF2-40B4-BE49-F238E27FC236}">
              <a16:creationId xmlns:a16="http://schemas.microsoft.com/office/drawing/2014/main" id="{3050174F-D1BA-446B-B1E6-CF37ACC5650D}"/>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439150" y="3981450"/>
          <a:ext cx="3305175" cy="266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371475</xdr:colOff>
      <xdr:row>23</xdr:row>
      <xdr:rowOff>9525</xdr:rowOff>
    </xdr:from>
    <xdr:to>
      <xdr:col>12</xdr:col>
      <xdr:colOff>681990</xdr:colOff>
      <xdr:row>23</xdr:row>
      <xdr:rowOff>226695</xdr:rowOff>
    </xdr:to>
    <xdr:pic>
      <xdr:nvPicPr>
        <xdr:cNvPr id="7" name="Imagen 6">
          <a:extLst>
            <a:ext uri="{FF2B5EF4-FFF2-40B4-BE49-F238E27FC236}">
              <a16:creationId xmlns:a16="http://schemas.microsoft.com/office/drawing/2014/main" id="{D3015042-4B81-414E-BD81-D3E7F1E6E62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8401050" y="4391025"/>
          <a:ext cx="3343275"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447675</xdr:colOff>
      <xdr:row>24</xdr:row>
      <xdr:rowOff>152400</xdr:rowOff>
    </xdr:from>
    <xdr:to>
      <xdr:col>12</xdr:col>
      <xdr:colOff>72390</xdr:colOff>
      <xdr:row>25</xdr:row>
      <xdr:rowOff>187325</xdr:rowOff>
    </xdr:to>
    <xdr:pic>
      <xdr:nvPicPr>
        <xdr:cNvPr id="8" name="Imagen 7">
          <a:extLst>
            <a:ext uri="{FF2B5EF4-FFF2-40B4-BE49-F238E27FC236}">
              <a16:creationId xmlns:a16="http://schemas.microsoft.com/office/drawing/2014/main" id="{AA44F22B-68BE-40E9-B070-57A9684AE33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477250" y="4724400"/>
          <a:ext cx="2657475" cy="219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495300</xdr:colOff>
      <xdr:row>26</xdr:row>
      <xdr:rowOff>76200</xdr:rowOff>
    </xdr:from>
    <xdr:to>
      <xdr:col>12</xdr:col>
      <xdr:colOff>492125</xdr:colOff>
      <xdr:row>28</xdr:row>
      <xdr:rowOff>38100</xdr:rowOff>
    </xdr:to>
    <xdr:pic>
      <xdr:nvPicPr>
        <xdr:cNvPr id="9" name="Imagen 8">
          <a:extLst>
            <a:ext uri="{FF2B5EF4-FFF2-40B4-BE49-F238E27FC236}">
              <a16:creationId xmlns:a16="http://schemas.microsoft.com/office/drawing/2014/main" id="{69063EF8-B50E-45AC-BEA8-11CFF57DAAB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8524875" y="5029200"/>
          <a:ext cx="3038475"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428625</xdr:colOff>
      <xdr:row>28</xdr:row>
      <xdr:rowOff>142875</xdr:rowOff>
    </xdr:from>
    <xdr:to>
      <xdr:col>13</xdr:col>
      <xdr:colOff>190500</xdr:colOff>
      <xdr:row>30</xdr:row>
      <xdr:rowOff>635</xdr:rowOff>
    </xdr:to>
    <xdr:pic>
      <xdr:nvPicPr>
        <xdr:cNvPr id="10" name="Imagen 9">
          <a:extLst>
            <a:ext uri="{FF2B5EF4-FFF2-40B4-BE49-F238E27FC236}">
              <a16:creationId xmlns:a16="http://schemas.microsoft.com/office/drawing/2014/main" id="{CF290538-F1A5-4314-B9F4-DDC4E48B148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8458200" y="5476875"/>
          <a:ext cx="3571875"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xdr:row>
      <xdr:rowOff>50800</xdr:rowOff>
    </xdr:from>
    <xdr:to>
      <xdr:col>2</xdr:col>
      <xdr:colOff>415290</xdr:colOff>
      <xdr:row>19</xdr:row>
      <xdr:rowOff>15581</xdr:rowOff>
    </xdr:to>
    <xdr:pic>
      <xdr:nvPicPr>
        <xdr:cNvPr id="11" name="Imagen 10">
          <a:extLst>
            <a:ext uri="{FF2B5EF4-FFF2-40B4-BE49-F238E27FC236}">
              <a16:creationId xmlns:a16="http://schemas.microsoft.com/office/drawing/2014/main" id="{67A5A556-15DF-4404-8183-51243F7F6CF2}"/>
            </a:ext>
          </a:extLst>
        </xdr:cNvPr>
        <xdr:cNvPicPr>
          <a:picLocks noChangeAspect="1"/>
        </xdr:cNvPicPr>
      </xdr:nvPicPr>
      <xdr:blipFill>
        <a:blip xmlns:r="http://schemas.openxmlformats.org/officeDocument/2006/relationships" r:embed="rId9"/>
        <a:stretch>
          <a:fillRect/>
        </a:stretch>
      </xdr:blipFill>
      <xdr:spPr>
        <a:xfrm>
          <a:off x="0" y="3175000"/>
          <a:ext cx="3964940" cy="64550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400050</xdr:colOff>
      <xdr:row>1</xdr:row>
      <xdr:rowOff>1</xdr:rowOff>
    </xdr:from>
    <xdr:to>
      <xdr:col>12</xdr:col>
      <xdr:colOff>266700</xdr:colOff>
      <xdr:row>4</xdr:row>
      <xdr:rowOff>171451</xdr:rowOff>
    </xdr:to>
    <xdr:sp macro="" textlink="">
      <xdr:nvSpPr>
        <xdr:cNvPr id="2" name="CuadroTexto 1">
          <a:extLst>
            <a:ext uri="{FF2B5EF4-FFF2-40B4-BE49-F238E27FC236}">
              <a16:creationId xmlns:a16="http://schemas.microsoft.com/office/drawing/2014/main" id="{3AE17341-0A73-4C87-99C6-F0279D9E680B}"/>
            </a:ext>
          </a:extLst>
        </xdr:cNvPr>
        <xdr:cNvSpPr txBox="1"/>
      </xdr:nvSpPr>
      <xdr:spPr>
        <a:xfrm>
          <a:off x="400050" y="190501"/>
          <a:ext cx="9010650" cy="742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GT" sz="1100">
              <a:solidFill>
                <a:schemeClr val="dk1"/>
              </a:solidFill>
              <a:effectLst/>
              <a:latin typeface="Century Gothic" panose="020B0502020202020204" pitchFamily="34" charset="0"/>
              <a:ea typeface="+mn-ea"/>
              <a:cs typeface="+mn-cs"/>
            </a:rPr>
            <a:t>Si un distribuidor de productos químicos emitió con anterioridad 80,000 acciones preferentes con valor nominal de Q25 por acción. El dividendo anual garantizado es de Q2 por acción. ¿Cuál es el costo después de impuestos de la parte de acciones preferentes en la estructura del capital de dicha empresa?</a:t>
          </a:r>
        </a:p>
        <a:p>
          <a:endParaRPr lang="es-GT" sz="1100"/>
        </a:p>
      </xdr:txBody>
    </xdr:sp>
    <xdr:clientData/>
  </xdr:twoCellAnchor>
  <xdr:twoCellAnchor editAs="oneCell">
    <xdr:from>
      <xdr:col>1</xdr:col>
      <xdr:colOff>1479550</xdr:colOff>
      <xdr:row>5</xdr:row>
      <xdr:rowOff>104140</xdr:rowOff>
    </xdr:from>
    <xdr:to>
      <xdr:col>8</xdr:col>
      <xdr:colOff>231775</xdr:colOff>
      <xdr:row>8</xdr:row>
      <xdr:rowOff>41275</xdr:rowOff>
    </xdr:to>
    <xdr:pic>
      <xdr:nvPicPr>
        <xdr:cNvPr id="3" name="Imagen 2">
          <a:extLst>
            <a:ext uri="{FF2B5EF4-FFF2-40B4-BE49-F238E27FC236}">
              <a16:creationId xmlns:a16="http://schemas.microsoft.com/office/drawing/2014/main" id="{1D78A07B-79C1-4C08-9CFF-03CC8D2364B6}"/>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11291"/>
        <a:stretch/>
      </xdr:blipFill>
      <xdr:spPr bwMode="auto">
        <a:xfrm>
          <a:off x="2273300" y="1024890"/>
          <a:ext cx="5624195" cy="501015"/>
        </a:xfrm>
        <a:prstGeom prst="rect">
          <a:avLst/>
        </a:prstGeom>
        <a:noFill/>
        <a:ln w="31750">
          <a:solidFill>
            <a:schemeClr val="accent1"/>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219074</xdr:colOff>
      <xdr:row>0</xdr:row>
      <xdr:rowOff>85725</xdr:rowOff>
    </xdr:from>
    <xdr:to>
      <xdr:col>9</xdr:col>
      <xdr:colOff>400050</xdr:colOff>
      <xdr:row>2</xdr:row>
      <xdr:rowOff>123825</xdr:rowOff>
    </xdr:to>
    <xdr:sp macro="" textlink="">
      <xdr:nvSpPr>
        <xdr:cNvPr id="2" name="CuadroTexto 1">
          <a:extLst>
            <a:ext uri="{FF2B5EF4-FFF2-40B4-BE49-F238E27FC236}">
              <a16:creationId xmlns:a16="http://schemas.microsoft.com/office/drawing/2014/main" id="{C11D1D5F-8311-4135-9690-8B6011AFC43C}"/>
            </a:ext>
          </a:extLst>
        </xdr:cNvPr>
        <xdr:cNvSpPr txBox="1"/>
      </xdr:nvSpPr>
      <xdr:spPr>
        <a:xfrm>
          <a:off x="219074" y="85725"/>
          <a:ext cx="9420226"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GT" sz="1100">
              <a:solidFill>
                <a:schemeClr val="dk1"/>
              </a:solidFill>
              <a:effectLst/>
              <a:latin typeface="Century Gothic" panose="020B0502020202020204" pitchFamily="34" charset="0"/>
              <a:ea typeface="+mn-ea"/>
              <a:cs typeface="+mn-cs"/>
            </a:rPr>
            <a:t>Basado en la siguiente información, a)  determine cuál es la mejor alternativa entre las tres evaluadas de acuerdo a los atributos</a:t>
          </a:r>
          <a:r>
            <a:rPr lang="es-GT" sz="1100" baseline="0">
              <a:solidFill>
                <a:schemeClr val="dk1"/>
              </a:solidFill>
              <a:effectLst/>
              <a:latin typeface="Century Gothic" panose="020B0502020202020204" pitchFamily="34" charset="0"/>
              <a:ea typeface="+mn-ea"/>
              <a:cs typeface="+mn-cs"/>
            </a:rPr>
            <a:t> correspondientes</a:t>
          </a:r>
          <a:r>
            <a:rPr lang="es-GT" sz="1100">
              <a:solidFill>
                <a:schemeClr val="dk1"/>
              </a:solidFill>
              <a:effectLst/>
              <a:latin typeface="Century Gothic" panose="020B0502020202020204" pitchFamily="34" charset="0"/>
              <a:ea typeface="+mn-ea"/>
              <a:cs typeface="+mn-cs"/>
            </a:rPr>
            <a:t>:</a:t>
          </a:r>
        </a:p>
        <a:p>
          <a:endParaRPr lang="es-GT" sz="1100"/>
        </a:p>
      </xdr:txBody>
    </xdr:sp>
    <xdr:clientData/>
  </xdr:twoCellAnchor>
  <xdr:twoCellAnchor>
    <xdr:from>
      <xdr:col>0</xdr:col>
      <xdr:colOff>123825</xdr:colOff>
      <xdr:row>12</xdr:row>
      <xdr:rowOff>142875</xdr:rowOff>
    </xdr:from>
    <xdr:to>
      <xdr:col>9</xdr:col>
      <xdr:colOff>666750</xdr:colOff>
      <xdr:row>17</xdr:row>
      <xdr:rowOff>57150</xdr:rowOff>
    </xdr:to>
    <xdr:sp macro="" textlink="">
      <xdr:nvSpPr>
        <xdr:cNvPr id="3" name="CuadroTexto 2">
          <a:extLst>
            <a:ext uri="{FF2B5EF4-FFF2-40B4-BE49-F238E27FC236}">
              <a16:creationId xmlns:a16="http://schemas.microsoft.com/office/drawing/2014/main" id="{8B701034-A4D2-487E-9A8B-60ED7B15011C}"/>
            </a:ext>
          </a:extLst>
        </xdr:cNvPr>
        <xdr:cNvSpPr txBox="1"/>
      </xdr:nvSpPr>
      <xdr:spPr>
        <a:xfrm>
          <a:off x="123825" y="2514600"/>
          <a:ext cx="9782175" cy="866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GT" sz="1100">
              <a:solidFill>
                <a:schemeClr val="dk1"/>
              </a:solidFill>
              <a:effectLst/>
              <a:latin typeface="Century Gothic" panose="020B0502020202020204" pitchFamily="34" charset="0"/>
              <a:ea typeface="+mn-ea"/>
              <a:cs typeface="+mn-cs"/>
            </a:rPr>
            <a:t>b)  Si la alternativa ganadora tiene los siguientes flujos de efectivo para un plazo de 10 años, determine si conviene llevar a cabo dicho proyecto:</a:t>
          </a:r>
          <a:r>
            <a:rPr lang="es-GT" sz="1100" baseline="0">
              <a:solidFill>
                <a:schemeClr val="dk1"/>
              </a:solidFill>
              <a:effectLst/>
              <a:latin typeface="Century Gothic" panose="020B0502020202020204" pitchFamily="34" charset="0"/>
              <a:ea typeface="+mn-ea"/>
              <a:cs typeface="+mn-cs"/>
            </a:rPr>
            <a:t>   Ingresos anuales de Q 50,000.00, costos anuales de Q 25,000.00 y una inversión inicial de Q 100,000.     También se sabe que el proyecto estaría siendo financiado un 25% con deuda al 18% y un 75% con capital propio el cual se desea que gane un 22%. Efectúe un análisis antes de impuestos.</a:t>
          </a:r>
          <a:endParaRPr lang="es-GT" sz="1100">
            <a:solidFill>
              <a:schemeClr val="dk1"/>
            </a:solidFill>
            <a:effectLst/>
            <a:latin typeface="Century Gothic" panose="020B0502020202020204" pitchFamily="34" charset="0"/>
            <a:ea typeface="+mn-ea"/>
            <a:cs typeface="+mn-cs"/>
          </a:endParaRPr>
        </a:p>
      </xdr:txBody>
    </xdr:sp>
    <xdr:clientData/>
  </xdr:twoCellAnchor>
  <xdr:twoCellAnchor editAs="oneCell">
    <xdr:from>
      <xdr:col>7</xdr:col>
      <xdr:colOff>247650</xdr:colOff>
      <xdr:row>3</xdr:row>
      <xdr:rowOff>171449</xdr:rowOff>
    </xdr:from>
    <xdr:to>
      <xdr:col>12</xdr:col>
      <xdr:colOff>492125</xdr:colOff>
      <xdr:row>10</xdr:row>
      <xdr:rowOff>148590</xdr:rowOff>
    </xdr:to>
    <xdr:pic>
      <xdr:nvPicPr>
        <xdr:cNvPr id="5" name="Imagen 4">
          <a:extLst>
            <a:ext uri="{FF2B5EF4-FFF2-40B4-BE49-F238E27FC236}">
              <a16:creationId xmlns:a16="http://schemas.microsoft.com/office/drawing/2014/main" id="{59F791F3-A732-4E82-BEF6-267328793C67}"/>
            </a:ext>
          </a:extLst>
        </xdr:cNvPr>
        <xdr:cNvPicPr>
          <a:picLocks noChangeAspect="1"/>
        </xdr:cNvPicPr>
      </xdr:nvPicPr>
      <xdr:blipFill rotWithShape="1">
        <a:blip xmlns:r="http://schemas.openxmlformats.org/officeDocument/2006/relationships" r:embed="rId1"/>
        <a:srcRect l="63623" t="38546" r="5259" b="42962"/>
        <a:stretch/>
      </xdr:blipFill>
      <xdr:spPr>
        <a:xfrm>
          <a:off x="7962900" y="752474"/>
          <a:ext cx="4048125" cy="1352551"/>
        </a:xfrm>
        <a:prstGeom prst="rect">
          <a:avLst/>
        </a:prstGeom>
        <a:noFill/>
        <a:ln w="31750">
          <a:solidFill>
            <a:schemeClr val="accent1"/>
          </a:solidFill>
        </a:ln>
      </xdr:spPr>
    </xdr:pic>
    <xdr:clientData/>
  </xdr:twoCellAnchor>
  <xdr:twoCellAnchor editAs="oneCell">
    <xdr:from>
      <xdr:col>0</xdr:col>
      <xdr:colOff>0</xdr:colOff>
      <xdr:row>32</xdr:row>
      <xdr:rowOff>50801</xdr:rowOff>
    </xdr:from>
    <xdr:to>
      <xdr:col>3</xdr:col>
      <xdr:colOff>688340</xdr:colOff>
      <xdr:row>34</xdr:row>
      <xdr:rowOff>34639</xdr:rowOff>
    </xdr:to>
    <xdr:pic>
      <xdr:nvPicPr>
        <xdr:cNvPr id="4" name="Imagen 3">
          <a:extLst>
            <a:ext uri="{FF2B5EF4-FFF2-40B4-BE49-F238E27FC236}">
              <a16:creationId xmlns:a16="http://schemas.microsoft.com/office/drawing/2014/main" id="{D261AAEA-6775-447A-9B58-1E3F41080E29}"/>
            </a:ext>
          </a:extLst>
        </xdr:cNvPr>
        <xdr:cNvPicPr>
          <a:picLocks noChangeAspect="1"/>
        </xdr:cNvPicPr>
      </xdr:nvPicPr>
      <xdr:blipFill>
        <a:blip xmlns:r="http://schemas.openxmlformats.org/officeDocument/2006/relationships" r:embed="rId2"/>
        <a:stretch>
          <a:fillRect/>
        </a:stretch>
      </xdr:blipFill>
      <xdr:spPr>
        <a:xfrm>
          <a:off x="0" y="6572251"/>
          <a:ext cx="4784090" cy="348328"/>
        </a:xfrm>
        <a:prstGeom prst="rect">
          <a:avLst/>
        </a:prstGeom>
      </xdr:spPr>
    </xdr:pic>
    <xdr:clientData/>
  </xdr:twoCellAnchor>
  <xdr:twoCellAnchor editAs="oneCell">
    <xdr:from>
      <xdr:col>1</xdr:col>
      <xdr:colOff>41910</xdr:colOff>
      <xdr:row>38</xdr:row>
      <xdr:rowOff>40640</xdr:rowOff>
    </xdr:from>
    <xdr:to>
      <xdr:col>3</xdr:col>
      <xdr:colOff>1101090</xdr:colOff>
      <xdr:row>41</xdr:row>
      <xdr:rowOff>178665</xdr:rowOff>
    </xdr:to>
    <xdr:pic>
      <xdr:nvPicPr>
        <xdr:cNvPr id="6" name="Imagen 5">
          <a:extLst>
            <a:ext uri="{FF2B5EF4-FFF2-40B4-BE49-F238E27FC236}">
              <a16:creationId xmlns:a16="http://schemas.microsoft.com/office/drawing/2014/main" id="{16611BF0-72BE-4A09-A71D-896700FDC09D}"/>
            </a:ext>
          </a:extLst>
        </xdr:cNvPr>
        <xdr:cNvPicPr>
          <a:picLocks noChangeAspect="1"/>
        </xdr:cNvPicPr>
      </xdr:nvPicPr>
      <xdr:blipFill>
        <a:blip xmlns:r="http://schemas.openxmlformats.org/officeDocument/2006/relationships" r:embed="rId3"/>
        <a:stretch>
          <a:fillRect/>
        </a:stretch>
      </xdr:blipFill>
      <xdr:spPr>
        <a:xfrm>
          <a:off x="1140460" y="7489190"/>
          <a:ext cx="4056380" cy="687935"/>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8C8A4F-24AB-400B-A8E0-CDE12EA60E3C}">
  <dimension ref="A1"/>
  <sheetViews>
    <sheetView workbookViewId="0"/>
  </sheetViews>
  <sheetFormatPr baseColWidth="10" defaultRowHeight="14.5" x14ac:dyDescent="0.3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DBE3A3-C887-4C9B-96BF-22AA123BF9C6}">
  <dimension ref="A9:L37"/>
  <sheetViews>
    <sheetView topLeftCell="A21" zoomScale="85" zoomScaleNormal="85" workbookViewId="0">
      <selection activeCell="I35" sqref="I35"/>
    </sheetView>
  </sheetViews>
  <sheetFormatPr baseColWidth="10" defaultRowHeight="14.5" x14ac:dyDescent="0.35"/>
  <cols>
    <col min="2" max="2" width="45.81640625" bestFit="1" customWidth="1"/>
    <col min="3" max="3" width="17.81640625" bestFit="1" customWidth="1"/>
  </cols>
  <sheetData>
    <row r="9" spans="1:12" x14ac:dyDescent="0.35">
      <c r="B9" s="1"/>
      <c r="C9" s="13"/>
      <c r="D9" s="12"/>
      <c r="E9" s="12"/>
      <c r="F9" s="12"/>
      <c r="G9" s="12"/>
      <c r="H9" s="12"/>
      <c r="I9" s="12"/>
      <c r="J9" s="12"/>
      <c r="K9" s="12"/>
      <c r="L9" s="12"/>
    </row>
    <row r="10" spans="1:12" x14ac:dyDescent="0.35">
      <c r="B10" s="1" t="s">
        <v>17</v>
      </c>
      <c r="C10" s="19">
        <v>200000000</v>
      </c>
      <c r="D10" s="12"/>
      <c r="E10" s="12"/>
      <c r="F10" s="12"/>
      <c r="G10" s="12"/>
      <c r="H10" s="12"/>
      <c r="I10" s="12"/>
      <c r="J10" s="12"/>
      <c r="K10" s="12"/>
      <c r="L10" s="12"/>
    </row>
    <row r="11" spans="1:12" x14ac:dyDescent="0.35">
      <c r="B11" s="1" t="s">
        <v>18</v>
      </c>
      <c r="C11" s="20">
        <v>0.1</v>
      </c>
      <c r="D11" s="12"/>
      <c r="E11" s="12"/>
      <c r="F11" s="12"/>
      <c r="G11" s="12"/>
      <c r="H11" s="12"/>
      <c r="I11" s="12"/>
      <c r="J11" s="12"/>
      <c r="K11" s="12"/>
      <c r="L11" s="12"/>
    </row>
    <row r="12" spans="1:12" x14ac:dyDescent="0.35">
      <c r="E12" s="22"/>
      <c r="F12" s="22"/>
      <c r="G12" s="12"/>
      <c r="H12" s="12"/>
      <c r="I12" s="12"/>
      <c r="J12" s="12"/>
      <c r="K12" s="12"/>
      <c r="L12" s="12"/>
    </row>
    <row r="13" spans="1:12" x14ac:dyDescent="0.35">
      <c r="B13" s="1"/>
      <c r="D13" s="22" t="s">
        <v>23</v>
      </c>
      <c r="E13" s="22" t="s">
        <v>24</v>
      </c>
      <c r="F13" s="22"/>
      <c r="G13" s="12"/>
      <c r="H13" s="12"/>
      <c r="I13" s="12"/>
      <c r="J13" s="12"/>
      <c r="K13" s="12"/>
      <c r="L13" s="12"/>
    </row>
    <row r="14" spans="1:12" x14ac:dyDescent="0.35">
      <c r="A14" t="s">
        <v>19</v>
      </c>
      <c r="B14" s="1" t="s">
        <v>20</v>
      </c>
      <c r="C14" s="24" t="s">
        <v>26</v>
      </c>
      <c r="D14" s="22" t="s">
        <v>22</v>
      </c>
      <c r="E14" s="22" t="s">
        <v>25</v>
      </c>
      <c r="F14" s="22"/>
      <c r="G14" s="12"/>
      <c r="H14" s="12"/>
      <c r="I14" s="12"/>
      <c r="J14" s="12"/>
      <c r="K14" s="12"/>
      <c r="L14" s="12"/>
    </row>
    <row r="15" spans="1:12" x14ac:dyDescent="0.35">
      <c r="B15" s="21" t="s">
        <v>21</v>
      </c>
      <c r="C15" s="25">
        <v>120000000</v>
      </c>
      <c r="D15" s="22">
        <v>0.6</v>
      </c>
      <c r="E15" s="23">
        <v>0.12</v>
      </c>
      <c r="F15" s="12"/>
      <c r="G15" s="12"/>
      <c r="H15" s="12"/>
      <c r="I15" s="12"/>
      <c r="J15" s="12"/>
      <c r="K15" s="12"/>
      <c r="L15" s="12"/>
    </row>
    <row r="16" spans="1:12" x14ac:dyDescent="0.35">
      <c r="B16" s="1" t="s">
        <v>27</v>
      </c>
      <c r="C16" s="28">
        <v>80000000</v>
      </c>
      <c r="D16" s="29">
        <v>0.4</v>
      </c>
      <c r="E16" s="23">
        <v>0.09</v>
      </c>
      <c r="F16" s="12"/>
      <c r="G16" s="12"/>
      <c r="H16" s="12"/>
      <c r="I16" s="12"/>
      <c r="J16" s="12"/>
      <c r="K16" s="12"/>
      <c r="L16" s="12"/>
    </row>
    <row r="17" spans="1:12" x14ac:dyDescent="0.35">
      <c r="B17" s="1"/>
      <c r="C17" s="27">
        <v>200000000</v>
      </c>
      <c r="D17" s="26">
        <v>1</v>
      </c>
      <c r="E17" s="22"/>
      <c r="F17" s="12"/>
      <c r="G17" s="12"/>
      <c r="H17" s="12"/>
      <c r="I17" s="12"/>
      <c r="J17" s="12"/>
      <c r="K17" s="12"/>
      <c r="L17" s="12"/>
    </row>
    <row r="18" spans="1:12" x14ac:dyDescent="0.35">
      <c r="C18" s="12"/>
      <c r="D18" s="1"/>
      <c r="E18" s="12"/>
      <c r="F18" s="12"/>
      <c r="G18" s="12"/>
      <c r="H18" s="12"/>
      <c r="I18" s="12"/>
      <c r="J18" s="12"/>
      <c r="K18" s="12"/>
      <c r="L18" s="12"/>
    </row>
    <row r="19" spans="1:12" x14ac:dyDescent="0.35">
      <c r="B19" s="1"/>
      <c r="C19" s="12"/>
      <c r="D19" s="12"/>
      <c r="E19" s="12"/>
      <c r="F19" s="12"/>
      <c r="G19" s="12"/>
      <c r="H19" s="12"/>
      <c r="I19" s="12"/>
      <c r="J19" s="12"/>
      <c r="K19" s="12"/>
      <c r="L19" s="12"/>
    </row>
    <row r="20" spans="1:12" ht="22.5" x14ac:dyDescent="0.35">
      <c r="B20" s="31" t="s">
        <v>28</v>
      </c>
      <c r="C20" s="12"/>
      <c r="D20" s="12"/>
      <c r="E20" s="32">
        <f>SUMPRODUCT(D15:D16,E15:E16)</f>
        <v>0.10799999999999998</v>
      </c>
      <c r="F20" s="12"/>
      <c r="G20" s="12"/>
      <c r="H20" s="12"/>
      <c r="I20" s="12"/>
      <c r="J20" s="12"/>
      <c r="K20" s="12"/>
      <c r="L20" s="12"/>
    </row>
    <row r="21" spans="1:12" x14ac:dyDescent="0.35">
      <c r="B21" s="1"/>
      <c r="C21" s="12"/>
      <c r="D21" s="1"/>
      <c r="E21" s="12"/>
      <c r="F21" s="12"/>
      <c r="G21" s="12"/>
      <c r="H21" s="12"/>
      <c r="I21" s="12"/>
      <c r="J21" s="12"/>
      <c r="K21" s="12"/>
      <c r="L21" s="12"/>
    </row>
    <row r="22" spans="1:12" x14ac:dyDescent="0.35">
      <c r="B22" s="2"/>
      <c r="C22" s="12"/>
      <c r="D22" s="12"/>
      <c r="E22" s="12"/>
      <c r="F22" s="12"/>
      <c r="G22" s="12"/>
      <c r="H22" s="12"/>
      <c r="I22" s="12"/>
      <c r="J22" s="12"/>
      <c r="K22" s="12"/>
      <c r="L22" s="12"/>
    </row>
    <row r="23" spans="1:12" x14ac:dyDescent="0.35">
      <c r="C23" s="12"/>
      <c r="D23" s="1"/>
      <c r="E23" s="12"/>
      <c r="F23" s="12"/>
      <c r="G23" s="12"/>
      <c r="H23" s="12"/>
      <c r="I23" s="12"/>
      <c r="J23" s="12"/>
      <c r="K23" s="12"/>
      <c r="L23" s="12"/>
    </row>
    <row r="24" spans="1:12" x14ac:dyDescent="0.35">
      <c r="B24" s="1"/>
      <c r="D24" s="22" t="s">
        <v>23</v>
      </c>
      <c r="E24" s="22" t="s">
        <v>24</v>
      </c>
      <c r="F24" s="12"/>
      <c r="G24" s="12"/>
      <c r="H24" s="12"/>
      <c r="I24" s="12"/>
      <c r="J24" s="12"/>
      <c r="K24" s="12"/>
      <c r="L24" s="12"/>
    </row>
    <row r="25" spans="1:12" x14ac:dyDescent="0.35">
      <c r="A25" t="s">
        <v>29</v>
      </c>
      <c r="B25" s="1" t="s">
        <v>20</v>
      </c>
      <c r="C25" s="24" t="s">
        <v>26</v>
      </c>
      <c r="D25" s="22" t="s">
        <v>22</v>
      </c>
      <c r="E25" s="22" t="s">
        <v>25</v>
      </c>
    </row>
    <row r="26" spans="1:12" x14ac:dyDescent="0.35">
      <c r="B26" s="21" t="s">
        <v>21</v>
      </c>
      <c r="C26" s="25">
        <v>40000000</v>
      </c>
      <c r="D26" s="22">
        <v>0.2</v>
      </c>
      <c r="E26" s="23">
        <v>0.12</v>
      </c>
    </row>
    <row r="27" spans="1:12" x14ac:dyDescent="0.35">
      <c r="B27" s="1" t="s">
        <v>30</v>
      </c>
      <c r="C27" s="28">
        <v>160000000</v>
      </c>
      <c r="D27" s="29">
        <v>0.8</v>
      </c>
      <c r="E27" s="33">
        <v>0.125</v>
      </c>
    </row>
    <row r="28" spans="1:12" x14ac:dyDescent="0.35">
      <c r="B28" s="1"/>
      <c r="C28" s="27">
        <v>200000000</v>
      </c>
      <c r="D28" s="26">
        <v>1</v>
      </c>
      <c r="E28" s="22"/>
    </row>
    <row r="29" spans="1:12" x14ac:dyDescent="0.35">
      <c r="C29" s="12"/>
      <c r="D29" s="1"/>
      <c r="E29" s="12"/>
    </row>
    <row r="30" spans="1:12" x14ac:dyDescent="0.35">
      <c r="B30" s="1"/>
      <c r="C30" s="12"/>
      <c r="D30" s="12"/>
      <c r="E30" s="12"/>
    </row>
    <row r="31" spans="1:12" ht="22.5" x14ac:dyDescent="0.35">
      <c r="B31" s="31" t="s">
        <v>31</v>
      </c>
      <c r="C31" s="12"/>
      <c r="D31" s="12"/>
      <c r="E31" s="32">
        <f>SUMPRODUCT(D26:D27,E26:E27)</f>
        <v>0.124</v>
      </c>
    </row>
    <row r="32" spans="1:12" x14ac:dyDescent="0.35">
      <c r="B32" s="1"/>
      <c r="C32" s="12"/>
      <c r="D32" s="1"/>
      <c r="E32" s="12"/>
    </row>
    <row r="33" spans="1:6" x14ac:dyDescent="0.35">
      <c r="A33" t="s">
        <v>32</v>
      </c>
    </row>
    <row r="35" spans="1:6" ht="26" x14ac:dyDescent="0.6">
      <c r="A35" t="s">
        <v>19</v>
      </c>
      <c r="B35" s="34" t="s">
        <v>34</v>
      </c>
      <c r="D35" t="s">
        <v>35</v>
      </c>
      <c r="F35" s="35">
        <f>(10%-0.6*12%)/0.4</f>
        <v>7.0000000000000021E-2</v>
      </c>
    </row>
    <row r="37" spans="1:6" ht="26" x14ac:dyDescent="0.6">
      <c r="A37" t="s">
        <v>29</v>
      </c>
      <c r="B37" s="34" t="s">
        <v>33</v>
      </c>
      <c r="D37" t="s">
        <v>35</v>
      </c>
      <c r="F37" s="35">
        <f>(10%-0.2*12%)/0.4</f>
        <v>0.19000000000000003</v>
      </c>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C39C46-8357-4B1D-8386-9177B9585E68}">
  <dimension ref="B13:K35"/>
  <sheetViews>
    <sheetView zoomScale="85" zoomScaleNormal="85" workbookViewId="0">
      <selection activeCell="D17" sqref="D17"/>
    </sheetView>
  </sheetViews>
  <sheetFormatPr baseColWidth="10" defaultRowHeight="14.5" x14ac:dyDescent="0.35"/>
  <cols>
    <col min="1" max="1" width="12.453125" customWidth="1"/>
    <col min="2" max="2" width="28.1796875" bestFit="1" customWidth="1"/>
    <col min="3" max="3" width="18.08984375" bestFit="1" customWidth="1"/>
    <col min="4" max="4" width="17.54296875" customWidth="1"/>
  </cols>
  <sheetData>
    <row r="13" spans="2:5" x14ac:dyDescent="0.35">
      <c r="D13" s="45"/>
    </row>
    <row r="15" spans="2:5" x14ac:dyDescent="0.35">
      <c r="B15" s="30"/>
      <c r="C15" s="41"/>
      <c r="D15" s="42" t="s">
        <v>23</v>
      </c>
      <c r="E15" s="42" t="s">
        <v>24</v>
      </c>
    </row>
    <row r="16" spans="2:5" x14ac:dyDescent="0.35">
      <c r="B16" s="30" t="s">
        <v>20</v>
      </c>
      <c r="C16" s="43" t="s">
        <v>39</v>
      </c>
      <c r="D16" s="42" t="s">
        <v>22</v>
      </c>
      <c r="E16" s="42" t="s">
        <v>25</v>
      </c>
    </row>
    <row r="17" spans="2:5" x14ac:dyDescent="0.35">
      <c r="B17" t="s">
        <v>36</v>
      </c>
      <c r="C17" s="44">
        <v>10</v>
      </c>
      <c r="D17" s="24">
        <f>C17/C20</f>
        <v>0.5</v>
      </c>
      <c r="E17" s="36">
        <v>6.8000000000000005E-2</v>
      </c>
    </row>
    <row r="18" spans="2:5" x14ac:dyDescent="0.35">
      <c r="B18" t="s">
        <v>37</v>
      </c>
      <c r="C18" s="44">
        <v>4</v>
      </c>
      <c r="D18" s="24">
        <f>C18/C20</f>
        <v>0.2</v>
      </c>
      <c r="E18" s="36">
        <v>5.1999999999999998E-2</v>
      </c>
    </row>
    <row r="19" spans="2:5" x14ac:dyDescent="0.35">
      <c r="B19" t="s">
        <v>38</v>
      </c>
      <c r="C19" s="37">
        <v>6</v>
      </c>
      <c r="D19" s="24">
        <f>C19/C20</f>
        <v>0.3</v>
      </c>
      <c r="E19" s="36">
        <v>5.8999999999999997E-2</v>
      </c>
    </row>
    <row r="20" spans="2:5" x14ac:dyDescent="0.35">
      <c r="C20" s="25">
        <v>20</v>
      </c>
      <c r="D20" s="38">
        <v>1</v>
      </c>
      <c r="E20" s="24"/>
    </row>
    <row r="23" spans="2:5" ht="52" x14ac:dyDescent="0.6">
      <c r="B23" s="40" t="s">
        <v>40</v>
      </c>
      <c r="C23" s="39">
        <f>SUMPRODUCT(D17:D19,E17:E19)</f>
        <v>6.2100000000000002E-2</v>
      </c>
    </row>
    <row r="35" spans="11:11" x14ac:dyDescent="0.35">
      <c r="K35" s="79"/>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5BA051-F137-4242-85FA-ECE1E4C4E52D}">
  <dimension ref="A4:G20"/>
  <sheetViews>
    <sheetView zoomScale="90" zoomScaleNormal="90" workbookViewId="0">
      <selection activeCell="E16" sqref="E16"/>
    </sheetView>
  </sheetViews>
  <sheetFormatPr baseColWidth="10" defaultRowHeight="14.5" x14ac:dyDescent="0.35"/>
  <cols>
    <col min="1" max="1" width="27.08984375" bestFit="1" customWidth="1"/>
    <col min="2" max="2" width="13.90625" bestFit="1" customWidth="1"/>
    <col min="3" max="3" width="25.08984375" customWidth="1"/>
    <col min="4" max="4" width="32.36328125" customWidth="1"/>
    <col min="5" max="5" width="22.08984375" customWidth="1"/>
  </cols>
  <sheetData>
    <row r="4" spans="1:7" ht="15" thickBot="1" x14ac:dyDescent="0.4"/>
    <row r="5" spans="1:7" ht="15" thickBot="1" x14ac:dyDescent="0.4">
      <c r="C5" s="14" t="s">
        <v>0</v>
      </c>
      <c r="D5" s="15" t="s">
        <v>1</v>
      </c>
      <c r="E5" s="15" t="s">
        <v>48</v>
      </c>
      <c r="F5" s="51" t="s">
        <v>47</v>
      </c>
      <c r="G5" s="51" t="s">
        <v>23</v>
      </c>
    </row>
    <row r="6" spans="1:7" ht="15" thickBot="1" x14ac:dyDescent="0.4">
      <c r="C6" s="16" t="s">
        <v>2</v>
      </c>
      <c r="D6" s="17">
        <v>1330000</v>
      </c>
      <c r="E6" s="18" t="s">
        <v>3</v>
      </c>
      <c r="F6">
        <v>0.33250000000000002</v>
      </c>
      <c r="G6" s="80">
        <f>D6/D8</f>
        <v>0.33250000000000002</v>
      </c>
    </row>
    <row r="7" spans="1:7" ht="15" thickBot="1" x14ac:dyDescent="0.4">
      <c r="C7" s="16" t="s">
        <v>4</v>
      </c>
      <c r="D7" s="17">
        <v>2670000</v>
      </c>
      <c r="E7" s="18" t="s">
        <v>5</v>
      </c>
      <c r="F7">
        <v>0.66749999999999998</v>
      </c>
      <c r="G7" s="24">
        <f>D7/D8</f>
        <v>0.66749999999999998</v>
      </c>
    </row>
    <row r="8" spans="1:7" x14ac:dyDescent="0.35">
      <c r="D8" s="52">
        <f>SUM(D6:D7)</f>
        <v>4000000</v>
      </c>
    </row>
    <row r="15" spans="1:7" x14ac:dyDescent="0.35">
      <c r="A15" s="46" t="s">
        <v>44</v>
      </c>
      <c r="B15" s="46" t="s">
        <v>26</v>
      </c>
      <c r="C15" s="46" t="s">
        <v>22</v>
      </c>
      <c r="D15" s="46" t="s">
        <v>43</v>
      </c>
    </row>
    <row r="16" spans="1:7" x14ac:dyDescent="0.35">
      <c r="A16" s="47" t="s">
        <v>41</v>
      </c>
      <c r="B16" s="49">
        <v>4000000</v>
      </c>
      <c r="C16" s="47">
        <v>0.4</v>
      </c>
      <c r="D16" s="48" t="s">
        <v>45</v>
      </c>
    </row>
    <row r="17" spans="1:4" x14ac:dyDescent="0.35">
      <c r="A17" s="47" t="s">
        <v>42</v>
      </c>
      <c r="B17" s="49">
        <v>6000000</v>
      </c>
      <c r="C17" s="47">
        <v>0.6</v>
      </c>
      <c r="D17" s="47"/>
    </row>
    <row r="18" spans="1:4" x14ac:dyDescent="0.35">
      <c r="B18" s="50">
        <f>SUM(B16:B17)</f>
        <v>10000000</v>
      </c>
    </row>
    <row r="20" spans="1:4" x14ac:dyDescent="0.35">
      <c r="B20" t="s">
        <v>46</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1B084A-C76B-4741-A577-6994627EA31B}">
  <dimension ref="A10:E26"/>
  <sheetViews>
    <sheetView tabSelected="1" topLeftCell="A6" zoomScale="80" zoomScaleNormal="80" workbookViewId="0">
      <selection activeCell="D13" sqref="D13"/>
    </sheetView>
  </sheetViews>
  <sheetFormatPr baseColWidth="10" defaultRowHeight="14.5" x14ac:dyDescent="0.35"/>
  <cols>
    <col min="1" max="1" width="35.90625" customWidth="1"/>
    <col min="2" max="2" width="16" customWidth="1"/>
    <col min="5" max="5" width="8.36328125" bestFit="1" customWidth="1"/>
  </cols>
  <sheetData>
    <row r="10" spans="1:2" x14ac:dyDescent="0.35">
      <c r="B10" s="1"/>
    </row>
    <row r="11" spans="1:2" x14ac:dyDescent="0.35">
      <c r="B11" s="1"/>
    </row>
    <row r="12" spans="1:2" ht="18.5" x14ac:dyDescent="0.45">
      <c r="A12" s="54" t="s">
        <v>49</v>
      </c>
      <c r="B12" s="57">
        <v>0.93</v>
      </c>
    </row>
    <row r="13" spans="1:2" ht="18.5" x14ac:dyDescent="0.45">
      <c r="A13" s="54" t="s">
        <v>50</v>
      </c>
      <c r="B13" s="57">
        <v>18.8</v>
      </c>
    </row>
    <row r="14" spans="1:2" ht="18.5" x14ac:dyDescent="0.45">
      <c r="A14" s="54" t="s">
        <v>51</v>
      </c>
      <c r="B14" s="58">
        <v>1.4999999999999999E-2</v>
      </c>
    </row>
    <row r="15" spans="1:2" x14ac:dyDescent="0.35">
      <c r="B15" s="1"/>
    </row>
    <row r="16" spans="1:2" ht="18.5" x14ac:dyDescent="0.45">
      <c r="A16" s="56" t="s">
        <v>52</v>
      </c>
      <c r="B16" s="1"/>
    </row>
    <row r="17" spans="1:5" x14ac:dyDescent="0.35">
      <c r="B17" s="1"/>
    </row>
    <row r="18" spans="1:5" ht="26" x14ac:dyDescent="0.6">
      <c r="A18" s="54" t="s">
        <v>54</v>
      </c>
      <c r="B18" s="53">
        <v>6.4000000000000001E-2</v>
      </c>
      <c r="D18" s="81" t="s">
        <v>79</v>
      </c>
      <c r="E18" s="82">
        <f>(B12/B13)+B14</f>
        <v>6.446808510638298E-2</v>
      </c>
    </row>
    <row r="19" spans="1:5" x14ac:dyDescent="0.35">
      <c r="B19" s="1"/>
    </row>
    <row r="20" spans="1:5" x14ac:dyDescent="0.35">
      <c r="B20" s="1"/>
    </row>
    <row r="21" spans="1:5" ht="15.5" x14ac:dyDescent="0.35">
      <c r="A21" s="55" t="s">
        <v>53</v>
      </c>
    </row>
    <row r="22" spans="1:5" ht="18.5" x14ac:dyDescent="0.45">
      <c r="A22" s="54" t="s">
        <v>55</v>
      </c>
      <c r="B22" s="59">
        <v>1.19</v>
      </c>
    </row>
    <row r="23" spans="1:5" ht="18.5" x14ac:dyDescent="0.45">
      <c r="A23" s="54" t="s">
        <v>56</v>
      </c>
      <c r="B23" s="60">
        <v>4.9500000000000002E-2</v>
      </c>
    </row>
    <row r="24" spans="1:5" ht="18.5" x14ac:dyDescent="0.45">
      <c r="A24" s="54" t="s">
        <v>57</v>
      </c>
      <c r="B24" s="60">
        <v>4.4999999999999998E-2</v>
      </c>
    </row>
    <row r="26" spans="1:5" ht="18.5" x14ac:dyDescent="0.45">
      <c r="A26" s="54" t="s">
        <v>58</v>
      </c>
      <c r="B26" s="63">
        <f>4.95%+(1.19*(4.95%-4.5%))</f>
        <v>5.4855000000000008E-2</v>
      </c>
    </row>
  </sheetData>
  <pageMargins left="0.7" right="0.7" top="0.75" bottom="0.75" header="0.3" footer="0.3"/>
  <pageSetup paperSize="9" orientation="portrait" horizontalDpi="0"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9FFA82-F4EE-4368-A510-661881710B75}">
  <dimension ref="B12:E18"/>
  <sheetViews>
    <sheetView workbookViewId="0">
      <selection activeCell="E22" sqref="E22"/>
    </sheetView>
  </sheetViews>
  <sheetFormatPr baseColWidth="10" defaultRowHeight="14.5" x14ac:dyDescent="0.35"/>
  <cols>
    <col min="2" max="2" width="30.6328125" customWidth="1"/>
  </cols>
  <sheetData>
    <row r="12" spans="2:5" x14ac:dyDescent="0.35">
      <c r="B12" t="s">
        <v>59</v>
      </c>
      <c r="C12" t="s">
        <v>60</v>
      </c>
      <c r="D12" s="50">
        <v>2</v>
      </c>
    </row>
    <row r="13" spans="2:5" x14ac:dyDescent="0.35">
      <c r="B13" t="s">
        <v>61</v>
      </c>
      <c r="C13" t="s">
        <v>62</v>
      </c>
      <c r="D13" s="50">
        <v>25</v>
      </c>
      <c r="E13" s="64" t="s">
        <v>63</v>
      </c>
    </row>
    <row r="14" spans="2:5" x14ac:dyDescent="0.35">
      <c r="D14" s="50"/>
    </row>
    <row r="15" spans="2:5" x14ac:dyDescent="0.35">
      <c r="C15" t="s">
        <v>64</v>
      </c>
      <c r="D15" s="61">
        <f>2/25</f>
        <v>0.08</v>
      </c>
    </row>
    <row r="16" spans="2:5" x14ac:dyDescent="0.35">
      <c r="D16" s="50"/>
    </row>
    <row r="17" spans="4:4" x14ac:dyDescent="0.35">
      <c r="D17" s="50"/>
    </row>
    <row r="18" spans="4:4" x14ac:dyDescent="0.35">
      <c r="D18" s="50"/>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CF1D9A-CE52-4327-AC5B-F09F94A050A1}">
  <dimension ref="A3:G42"/>
  <sheetViews>
    <sheetView topLeftCell="A21" zoomScaleNormal="100" workbookViewId="0">
      <selection activeCell="H26" sqref="H26"/>
    </sheetView>
  </sheetViews>
  <sheetFormatPr baseColWidth="10" defaultRowHeight="14.5" x14ac:dyDescent="0.35"/>
  <cols>
    <col min="1" max="1" width="16" bestFit="1" customWidth="1"/>
    <col min="2" max="2" width="16.36328125" customWidth="1"/>
    <col min="3" max="3" width="27.453125" customWidth="1"/>
    <col min="4" max="4" width="18.6328125" customWidth="1"/>
    <col min="5" max="5" width="15" customWidth="1"/>
    <col min="6" max="6" width="19.36328125" customWidth="1"/>
    <col min="7" max="7" width="16" customWidth="1"/>
  </cols>
  <sheetData>
    <row r="3" spans="2:7" ht="15" thickBot="1" x14ac:dyDescent="0.4"/>
    <row r="4" spans="2:7" x14ac:dyDescent="0.35">
      <c r="B4" s="75" t="s">
        <v>6</v>
      </c>
      <c r="C4" s="76"/>
      <c r="D4" s="3" t="s">
        <v>7</v>
      </c>
      <c r="E4" s="3" t="s">
        <v>8</v>
      </c>
      <c r="F4" s="3" t="s">
        <v>8</v>
      </c>
      <c r="G4" s="3" t="s">
        <v>8</v>
      </c>
    </row>
    <row r="5" spans="2:7" ht="15" thickBot="1" x14ac:dyDescent="0.4">
      <c r="B5" s="77" t="s">
        <v>9</v>
      </c>
      <c r="C5" s="78"/>
      <c r="D5" s="4" t="s">
        <v>10</v>
      </c>
      <c r="E5" s="4">
        <v>1</v>
      </c>
      <c r="F5" s="4">
        <v>2</v>
      </c>
      <c r="G5" s="4">
        <v>3</v>
      </c>
    </row>
    <row r="6" spans="2:7" ht="15" thickBot="1" x14ac:dyDescent="0.4">
      <c r="B6" s="5">
        <v>1</v>
      </c>
      <c r="C6" s="6" t="s">
        <v>11</v>
      </c>
      <c r="D6" s="7">
        <v>60</v>
      </c>
      <c r="E6" s="7">
        <v>75</v>
      </c>
      <c r="F6" s="7">
        <v>50</v>
      </c>
      <c r="G6" s="7">
        <v>100</v>
      </c>
    </row>
    <row r="7" spans="2:7" ht="15" thickBot="1" x14ac:dyDescent="0.4">
      <c r="B7" s="5">
        <v>2</v>
      </c>
      <c r="C7" s="6" t="s">
        <v>12</v>
      </c>
      <c r="D7" s="8">
        <v>95</v>
      </c>
      <c r="E7" s="8">
        <v>60</v>
      </c>
      <c r="F7" s="8">
        <v>75</v>
      </c>
      <c r="G7" s="8">
        <v>100</v>
      </c>
    </row>
    <row r="8" spans="2:7" ht="15" thickBot="1" x14ac:dyDescent="0.4">
      <c r="B8" s="5">
        <v>3</v>
      </c>
      <c r="C8" s="6" t="s">
        <v>13</v>
      </c>
      <c r="D8" s="8">
        <v>100</v>
      </c>
      <c r="E8" s="8">
        <v>50</v>
      </c>
      <c r="F8" s="8">
        <v>100</v>
      </c>
      <c r="G8" s="8">
        <v>20</v>
      </c>
    </row>
    <row r="9" spans="2:7" ht="15" thickBot="1" x14ac:dyDescent="0.4">
      <c r="B9" s="5">
        <v>4</v>
      </c>
      <c r="C9" s="6" t="s">
        <v>14</v>
      </c>
      <c r="D9" s="8">
        <v>90</v>
      </c>
      <c r="E9" s="8">
        <v>100</v>
      </c>
      <c r="F9" s="8">
        <v>90</v>
      </c>
      <c r="G9" s="8">
        <v>40</v>
      </c>
    </row>
    <row r="10" spans="2:7" ht="15" thickBot="1" x14ac:dyDescent="0.4">
      <c r="B10" s="5">
        <v>5</v>
      </c>
      <c r="C10" s="6" t="s">
        <v>15</v>
      </c>
      <c r="D10" s="8">
        <v>40</v>
      </c>
      <c r="E10" s="8">
        <v>85</v>
      </c>
      <c r="F10" s="8">
        <v>100</v>
      </c>
      <c r="G10" s="8">
        <v>10</v>
      </c>
    </row>
    <row r="11" spans="2:7" ht="15" thickBot="1" x14ac:dyDescent="0.4">
      <c r="B11" s="5">
        <v>6</v>
      </c>
      <c r="C11" s="6" t="s">
        <v>16</v>
      </c>
      <c r="D11" s="9">
        <v>70</v>
      </c>
      <c r="E11" s="8">
        <v>100</v>
      </c>
      <c r="F11" s="8">
        <v>100</v>
      </c>
      <c r="G11" s="8">
        <v>75</v>
      </c>
    </row>
    <row r="12" spans="2:7" ht="15" thickBot="1" x14ac:dyDescent="0.4">
      <c r="B12" s="10"/>
      <c r="C12" s="6"/>
      <c r="D12" s="8">
        <v>455</v>
      </c>
      <c r="E12" s="11"/>
      <c r="F12" s="11"/>
      <c r="G12" s="11"/>
    </row>
    <row r="19" spans="1:7" ht="21" x14ac:dyDescent="0.5">
      <c r="B19" s="68" t="s">
        <v>65</v>
      </c>
    </row>
    <row r="20" spans="1:7" ht="18.5" x14ac:dyDescent="0.45">
      <c r="E20" s="67" t="s">
        <v>66</v>
      </c>
      <c r="F20" s="67" t="s">
        <v>67</v>
      </c>
      <c r="G20" s="67" t="s">
        <v>68</v>
      </c>
    </row>
    <row r="21" spans="1:7" x14ac:dyDescent="0.35">
      <c r="E21" s="65">
        <f>SUMPRODUCT($D6:$D11,E6:E11)/$D12</f>
        <v>76.043956043956044</v>
      </c>
      <c r="F21" s="66">
        <f t="shared" ref="F21:G21" si="0">SUMPRODUCT($D6:$D11,F6:F11)/$D12</f>
        <v>86.208791208791212</v>
      </c>
      <c r="G21" s="65">
        <f t="shared" si="0"/>
        <v>58.791208791208788</v>
      </c>
    </row>
    <row r="23" spans="1:7" x14ac:dyDescent="0.35">
      <c r="F23" s="24" t="s">
        <v>69</v>
      </c>
    </row>
    <row r="26" spans="1:7" ht="21" x14ac:dyDescent="0.5">
      <c r="B26" s="68" t="s">
        <v>70</v>
      </c>
    </row>
    <row r="29" spans="1:7" x14ac:dyDescent="0.35">
      <c r="E29" s="24" t="s">
        <v>71</v>
      </c>
      <c r="F29" s="24" t="s">
        <v>72</v>
      </c>
    </row>
    <row r="30" spans="1:7" ht="29" x14ac:dyDescent="0.35">
      <c r="A30" s="71" t="s">
        <v>20</v>
      </c>
      <c r="B30" s="72" t="s">
        <v>23</v>
      </c>
      <c r="C30" s="72" t="s">
        <v>75</v>
      </c>
      <c r="E30" s="24">
        <v>0</v>
      </c>
      <c r="F30" s="25">
        <v>-100000</v>
      </c>
    </row>
    <row r="31" spans="1:7" x14ac:dyDescent="0.35">
      <c r="A31" t="s">
        <v>76</v>
      </c>
      <c r="B31">
        <v>0.25</v>
      </c>
      <c r="C31" s="62">
        <v>0.18</v>
      </c>
      <c r="E31" s="24">
        <v>1</v>
      </c>
      <c r="F31" s="25">
        <f>50000-25000</f>
        <v>25000</v>
      </c>
    </row>
    <row r="32" spans="1:7" x14ac:dyDescent="0.35">
      <c r="A32" t="s">
        <v>77</v>
      </c>
      <c r="B32">
        <v>0.75</v>
      </c>
      <c r="C32" s="61">
        <v>0.22</v>
      </c>
      <c r="E32" s="24">
        <v>2</v>
      </c>
      <c r="F32" s="25">
        <f t="shared" ref="F32:F40" si="1">50000-25000</f>
        <v>25000</v>
      </c>
    </row>
    <row r="33" spans="2:6" x14ac:dyDescent="0.35">
      <c r="E33" s="24">
        <v>3</v>
      </c>
      <c r="F33" s="25">
        <f t="shared" si="1"/>
        <v>25000</v>
      </c>
    </row>
    <row r="34" spans="2:6" x14ac:dyDescent="0.35">
      <c r="E34" s="24">
        <v>4</v>
      </c>
      <c r="F34" s="25">
        <f t="shared" si="1"/>
        <v>25000</v>
      </c>
    </row>
    <row r="35" spans="2:6" x14ac:dyDescent="0.35">
      <c r="E35" s="24">
        <v>5</v>
      </c>
      <c r="F35" s="25">
        <f t="shared" si="1"/>
        <v>25000</v>
      </c>
    </row>
    <row r="36" spans="2:6" x14ac:dyDescent="0.35">
      <c r="B36" t="s">
        <v>78</v>
      </c>
      <c r="C36" s="70">
        <v>0.21</v>
      </c>
      <c r="E36" s="24">
        <v>6</v>
      </c>
      <c r="F36" s="25">
        <f t="shared" si="1"/>
        <v>25000</v>
      </c>
    </row>
    <row r="37" spans="2:6" x14ac:dyDescent="0.35">
      <c r="E37" s="24">
        <v>7</v>
      </c>
      <c r="F37" s="25">
        <f t="shared" si="1"/>
        <v>25000</v>
      </c>
    </row>
    <row r="38" spans="2:6" x14ac:dyDescent="0.35">
      <c r="E38" s="24">
        <v>8</v>
      </c>
      <c r="F38" s="25">
        <f t="shared" si="1"/>
        <v>25000</v>
      </c>
    </row>
    <row r="39" spans="2:6" x14ac:dyDescent="0.35">
      <c r="E39" s="24">
        <v>9</v>
      </c>
      <c r="F39" s="25">
        <f t="shared" si="1"/>
        <v>25000</v>
      </c>
    </row>
    <row r="40" spans="2:6" x14ac:dyDescent="0.35">
      <c r="E40" s="24">
        <v>10</v>
      </c>
      <c r="F40" s="25">
        <f t="shared" si="1"/>
        <v>25000</v>
      </c>
    </row>
    <row r="41" spans="2:6" x14ac:dyDescent="0.35">
      <c r="E41" s="69" t="s">
        <v>73</v>
      </c>
      <c r="F41" s="73">
        <f>NPV(21%,F31:F40)+F30</f>
        <v>1351.9490447448043</v>
      </c>
    </row>
    <row r="42" spans="2:6" x14ac:dyDescent="0.35">
      <c r="E42" s="69" t="s">
        <v>74</v>
      </c>
      <c r="F42" s="74">
        <f>IRR(F30:F40,21%)</f>
        <v>0.21406465112705275</v>
      </c>
    </row>
  </sheetData>
  <mergeCells count="2">
    <mergeCell ref="B4:C4"/>
    <mergeCell ref="B5:C5"/>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o" ma:contentTypeID="0x0101009CC3D5EE20347D4C8E7B6C78D09573D6" ma:contentTypeVersion="11" ma:contentTypeDescription="Crear nuevo documento." ma:contentTypeScope="" ma:versionID="9659fecc7895367fcb0ecc5e9b7ef54b">
  <xsd:schema xmlns:xsd="http://www.w3.org/2001/XMLSchema" xmlns:xs="http://www.w3.org/2001/XMLSchema" xmlns:p="http://schemas.microsoft.com/office/2006/metadata/properties" xmlns:ns2="81a1f137-0dce-48de-87dc-e646186442ef" xmlns:ns3="8166c9d8-24b3-4905-a1d5-62babcd3670f" targetNamespace="http://schemas.microsoft.com/office/2006/metadata/properties" ma:root="true" ma:fieldsID="c2841cae71d3162f3835f301835be6e9" ns2:_="" ns3:_="">
    <xsd:import namespace="81a1f137-0dce-48de-87dc-e646186442ef"/>
    <xsd:import namespace="8166c9d8-24b3-4905-a1d5-62babcd3670f"/>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2:lcf76f155ced4ddcb4097134ff3c332f" minOccurs="0"/>
                <xsd:element ref="ns3:TaxCatchAll"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1a1f137-0dce-48de-87dc-e646186442ef"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3" nillable="true" ma:taxonomy="true" ma:internalName="lcf76f155ced4ddcb4097134ff3c332f" ma:taxonomyFieldName="MediaServiceImageTags" ma:displayName="Etiquetas de imagen" ma:readOnly="false" ma:fieldId="{5cf76f15-5ced-4ddc-b409-7134ff3c332f}" ma:taxonomyMulti="true" ma:sspId="76b84901-0bcd-4e22-a353-cf4e8fed63ac" ma:termSetId="09814cd3-568e-fe90-9814-8d621ff8fb84" ma:anchorId="fba54fb3-c3e1-fe81-a776-ca4b69148c4d" ma:open="true" ma:isKeyword="false">
      <xsd:complexType>
        <xsd:sequence>
          <xsd:element ref="pc:Terms" minOccurs="0" maxOccurs="1"/>
        </xsd:sequence>
      </xsd:complexType>
    </xsd:element>
    <xsd:element name="MediaServiceOCR" ma:index="15" nillable="true" ma:displayName="Extracted Text" ma:internalName="MediaServiceOCR" ma:readOnly="true">
      <xsd:simpleType>
        <xsd:restriction base="dms:Note">
          <xsd:maxLength value="255"/>
        </xsd:restriction>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8166c9d8-24b3-4905-a1d5-62babcd3670f"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ad845638-779e-492a-ba88-0108172afd6c}" ma:internalName="TaxCatchAll" ma:showField="CatchAllData" ma:web="8166c9d8-24b3-4905-a1d5-62babcd3670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8166c9d8-24b3-4905-a1d5-62babcd3670f" xsi:nil="true"/>
    <lcf76f155ced4ddcb4097134ff3c332f xmlns="81a1f137-0dce-48de-87dc-e646186442ef">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D982E74C-B28F-4569-8DF9-B2DA42F56662}">
  <ds:schemaRefs>
    <ds:schemaRef ds:uri="http://schemas.microsoft.com/sharepoint/v3/contenttype/forms"/>
  </ds:schemaRefs>
</ds:datastoreItem>
</file>

<file path=customXml/itemProps2.xml><?xml version="1.0" encoding="utf-8"?>
<ds:datastoreItem xmlns:ds="http://schemas.openxmlformats.org/officeDocument/2006/customXml" ds:itemID="{D88DDEBA-45FC-4AE9-933B-EB6CC986A9BD}">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1a1f137-0dce-48de-87dc-e646186442ef"/>
    <ds:schemaRef ds:uri="8166c9d8-24b3-4905-a1d5-62babcd3670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F1E9E4E1-6A67-497F-9F22-B4BBE659B85A}">
  <ds:schemaRefs>
    <ds:schemaRef ds:uri="http://schemas.microsoft.com/office/2006/metadata/properties"/>
    <ds:schemaRef ds:uri="http://schemas.microsoft.com/office/infopath/2007/PartnerControls"/>
    <ds:schemaRef ds:uri="8166c9d8-24b3-4905-a1d5-62babcd3670f"/>
    <ds:schemaRef ds:uri="81a1f137-0dce-48de-87dc-e646186442e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7</vt:i4>
      </vt:variant>
    </vt:vector>
  </HeadingPairs>
  <TitlesOfParts>
    <vt:vector size="7" baseType="lpstr">
      <vt:lpstr>PRESENTACION</vt:lpstr>
      <vt:lpstr>PROBLEMA 1</vt:lpstr>
      <vt:lpstr>PROBLEMA 2</vt:lpstr>
      <vt:lpstr>PROBLEMA 3</vt:lpstr>
      <vt:lpstr>PROBLEMA 4</vt:lpstr>
      <vt:lpstr>PROBLEMA 5</vt:lpstr>
      <vt:lpstr>PROBLEMA 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dc:creator>
  <cp:lastModifiedBy>julio ruiz</cp:lastModifiedBy>
  <dcterms:created xsi:type="dcterms:W3CDTF">2020-04-02T13:18:46Z</dcterms:created>
  <dcterms:modified xsi:type="dcterms:W3CDTF">2022-05-02T20:01:21Z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0x0101009CC3D5EE20347D4C8E7B6C78D09573D6</vt:lpwstr>
  </property>
</Properties>
</file>